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895" windowHeight="6960" tabRatio="857"/>
  </bookViews>
  <sheets>
    <sheet name="Proračun spl. del" sheetId="5" r:id="rId1"/>
  </sheets>
  <definedNames>
    <definedName name="CESTNO_GOSPODARSTVO">#REF!</definedName>
    <definedName name="DRUGE_JAVNE_POTREBE">#REF!</definedName>
    <definedName name="IZOBRAŽEVANJE">#REF!</definedName>
    <definedName name="KAPITALNE_INVESTICIJE">#REF!</definedName>
    <definedName name="KMETIJSTVO">#REF!</definedName>
    <definedName name="KOMUNALNO_GOSPODARSTVO">#REF!</definedName>
    <definedName name="KULTURA">#REF!</definedName>
    <definedName name="OTROŠKO_VARSTVO">#REF!</definedName>
    <definedName name="PLAČILA_OBRESTI">#REF!</definedName>
    <definedName name="_xlnm.Print_Area" localSheetId="0">'Proračun spl. del'!$A$1:$H$360</definedName>
    <definedName name="SOCIALNO_VARSTVO">#REF!</definedName>
    <definedName name="SREDSTVA_ZA_DELO_OBČINSKIH_ORGANOV">#REF!</definedName>
    <definedName name="STANOVANJSKO_GOSPODARSTVO">#REF!</definedName>
    <definedName name="ŠPORT">#REF!</definedName>
    <definedName name="_xlnm.Print_Titles" localSheetId="0">'Proračun spl. del'!$5:$5</definedName>
    <definedName name="TURIZEM_IN_DROBNO_GOSPODARSTVO">#REF!</definedName>
    <definedName name="UREJANJE_PROSTORA">#REF!</definedName>
    <definedName name="VARSTVO_OKOLJA">#REF!</definedName>
    <definedName name="VARSTVO_PRED_NARAVN._IN_DRUGIMI_NESREČAMI">#REF!</definedName>
    <definedName name="ZDRAVSTVO">#REF!</definedName>
    <definedName name="ZNANOST">#REF!</definedName>
  </definedNames>
  <calcPr calcId="124519"/>
</workbook>
</file>

<file path=xl/calcChain.xml><?xml version="1.0" encoding="utf-8"?>
<calcChain xmlns="http://schemas.openxmlformats.org/spreadsheetml/2006/main">
  <c r="H355" i="5"/>
  <c r="G355"/>
  <c r="F354"/>
  <c r="E354"/>
  <c r="H354" s="1"/>
  <c r="D354"/>
  <c r="G354" s="1"/>
  <c r="F353"/>
  <c r="E353"/>
  <c r="H353" s="1"/>
  <c r="D353"/>
  <c r="G353" s="1"/>
  <c r="F352"/>
  <c r="E352"/>
  <c r="H352" s="1"/>
  <c r="D352"/>
  <c r="G352" s="1"/>
  <c r="H350"/>
  <c r="G350"/>
  <c r="F349"/>
  <c r="E349"/>
  <c r="H349" s="1"/>
  <c r="D349"/>
  <c r="G349" s="1"/>
  <c r="F348"/>
  <c r="H348" s="1"/>
  <c r="E348"/>
  <c r="D348"/>
  <c r="G348" s="1"/>
  <c r="E347"/>
  <c r="E357" s="1"/>
  <c r="F341"/>
  <c r="E341"/>
  <c r="D341"/>
  <c r="H339"/>
  <c r="G339"/>
  <c r="G338"/>
  <c r="F338"/>
  <c r="E338"/>
  <c r="H338" s="1"/>
  <c r="D338"/>
  <c r="H337"/>
  <c r="G337"/>
  <c r="F336"/>
  <c r="H336" s="1"/>
  <c r="E336"/>
  <c r="D336"/>
  <c r="G336" s="1"/>
  <c r="E335"/>
  <c r="H333"/>
  <c r="G333"/>
  <c r="F332"/>
  <c r="H332" s="1"/>
  <c r="E332"/>
  <c r="D332"/>
  <c r="G332" s="1"/>
  <c r="E331"/>
  <c r="H326"/>
  <c r="G326"/>
  <c r="F325"/>
  <c r="H325" s="1"/>
  <c r="E325"/>
  <c r="D325"/>
  <c r="G325" s="1"/>
  <c r="H324"/>
  <c r="G324"/>
  <c r="G323"/>
  <c r="F323"/>
  <c r="E323"/>
  <c r="H323" s="1"/>
  <c r="D323"/>
  <c r="F322"/>
  <c r="D322"/>
  <c r="G322" s="1"/>
  <c r="H320"/>
  <c r="G320"/>
  <c r="G319"/>
  <c r="F319"/>
  <c r="E319"/>
  <c r="H319" s="1"/>
  <c r="D319"/>
  <c r="H318"/>
  <c r="G318"/>
  <c r="F317"/>
  <c r="H317" s="1"/>
  <c r="E317"/>
  <c r="D317"/>
  <c r="G317" s="1"/>
  <c r="H316"/>
  <c r="G316"/>
  <c r="G315"/>
  <c r="F315"/>
  <c r="E315"/>
  <c r="H315" s="1"/>
  <c r="D315"/>
  <c r="F314"/>
  <c r="F312" s="1"/>
  <c r="D314"/>
  <c r="G314" s="1"/>
  <c r="H310"/>
  <c r="G310"/>
  <c r="H309"/>
  <c r="G309"/>
  <c r="H308"/>
  <c r="G308"/>
  <c r="H307"/>
  <c r="G307"/>
  <c r="H306"/>
  <c r="G306"/>
  <c r="F305"/>
  <c r="H305" s="1"/>
  <c r="E305"/>
  <c r="D305"/>
  <c r="G305" s="1"/>
  <c r="H304"/>
  <c r="G304"/>
  <c r="G303"/>
  <c r="F303"/>
  <c r="E303"/>
  <c r="H303" s="1"/>
  <c r="D303"/>
  <c r="H302"/>
  <c r="G302"/>
  <c r="F301"/>
  <c r="H301" s="1"/>
  <c r="E301"/>
  <c r="D301"/>
  <c r="G301" s="1"/>
  <c r="H300"/>
  <c r="G300"/>
  <c r="H299"/>
  <c r="G299"/>
  <c r="G298"/>
  <c r="F298"/>
  <c r="E298"/>
  <c r="H298" s="1"/>
  <c r="D298"/>
  <c r="H297"/>
  <c r="G297"/>
  <c r="F296"/>
  <c r="H296" s="1"/>
  <c r="E296"/>
  <c r="D296"/>
  <c r="G296" s="1"/>
  <c r="H295"/>
  <c r="G295"/>
  <c r="H294"/>
  <c r="G294"/>
  <c r="H293"/>
  <c r="G293"/>
  <c r="H292"/>
  <c r="G292"/>
  <c r="H291"/>
  <c r="G291"/>
  <c r="H290"/>
  <c r="G290"/>
  <c r="H289"/>
  <c r="G289"/>
  <c r="H288"/>
  <c r="G288"/>
  <c r="H287"/>
  <c r="G287"/>
  <c r="H286"/>
  <c r="G286"/>
  <c r="H285"/>
  <c r="G285"/>
  <c r="G284"/>
  <c r="F284"/>
  <c r="E284"/>
  <c r="H284" s="1"/>
  <c r="D284"/>
  <c r="H283"/>
  <c r="G283"/>
  <c r="F282"/>
  <c r="H282" s="1"/>
  <c r="E282"/>
  <c r="D282"/>
  <c r="G282" s="1"/>
  <c r="H281"/>
  <c r="G281"/>
  <c r="G280"/>
  <c r="F280"/>
  <c r="E280"/>
  <c r="H280" s="1"/>
  <c r="D280"/>
  <c r="F279"/>
  <c r="F278" s="1"/>
  <c r="D279"/>
  <c r="G279" s="1"/>
  <c r="H276"/>
  <c r="G276"/>
  <c r="F275"/>
  <c r="H275" s="1"/>
  <c r="E275"/>
  <c r="D275"/>
  <c r="G275" s="1"/>
  <c r="H274"/>
  <c r="G274"/>
  <c r="H273"/>
  <c r="G273"/>
  <c r="H272"/>
  <c r="G272"/>
  <c r="H271"/>
  <c r="G271"/>
  <c r="G270"/>
  <c r="F270"/>
  <c r="E270"/>
  <c r="H270" s="1"/>
  <c r="D270"/>
  <c r="H269"/>
  <c r="G269"/>
  <c r="F268"/>
  <c r="H268" s="1"/>
  <c r="E268"/>
  <c r="D268"/>
  <c r="G268" s="1"/>
  <c r="H266"/>
  <c r="G266"/>
  <c r="G265"/>
  <c r="F265"/>
  <c r="E265"/>
  <c r="H265" s="1"/>
  <c r="D265"/>
  <c r="F264"/>
  <c r="D264"/>
  <c r="G264" s="1"/>
  <c r="H262"/>
  <c r="G262"/>
  <c r="G261"/>
  <c r="F261"/>
  <c r="E261"/>
  <c r="H261" s="1"/>
  <c r="D261"/>
  <c r="F260"/>
  <c r="D260"/>
  <c r="G260" s="1"/>
  <c r="H258"/>
  <c r="G258"/>
  <c r="H257"/>
  <c r="G257"/>
  <c r="H256"/>
  <c r="G256"/>
  <c r="H255"/>
  <c r="G255"/>
  <c r="H254"/>
  <c r="G254"/>
  <c r="H253"/>
  <c r="G253"/>
  <c r="H252"/>
  <c r="G252"/>
  <c r="H251"/>
  <c r="G251"/>
  <c r="G250"/>
  <c r="F250"/>
  <c r="E250"/>
  <c r="H250" s="1"/>
  <c r="D250"/>
  <c r="H249"/>
  <c r="G249"/>
  <c r="F248"/>
  <c r="H248" s="1"/>
  <c r="E248"/>
  <c r="D248"/>
  <c r="G248" s="1"/>
  <c r="H247"/>
  <c r="G247"/>
  <c r="G246"/>
  <c r="F246"/>
  <c r="E246"/>
  <c r="H246" s="1"/>
  <c r="D246"/>
  <c r="H245"/>
  <c r="G245"/>
  <c r="F244"/>
  <c r="H244" s="1"/>
  <c r="E244"/>
  <c r="D244"/>
  <c r="G244" s="1"/>
  <c r="E243"/>
  <c r="H241"/>
  <c r="G241"/>
  <c r="H240"/>
  <c r="G240"/>
  <c r="H239"/>
  <c r="G239"/>
  <c r="F237"/>
  <c r="H237" s="1"/>
  <c r="E237"/>
  <c r="D237"/>
  <c r="G237" s="1"/>
  <c r="H236"/>
  <c r="G236"/>
  <c r="G235"/>
  <c r="F235"/>
  <c r="E235"/>
  <c r="H235" s="1"/>
  <c r="D235"/>
  <c r="F234"/>
  <c r="D234"/>
  <c r="G234" s="1"/>
  <c r="H231"/>
  <c r="G231"/>
  <c r="F230"/>
  <c r="H230" s="1"/>
  <c r="E230"/>
  <c r="D230"/>
  <c r="G230" s="1"/>
  <c r="H229"/>
  <c r="G229"/>
  <c r="G228"/>
  <c r="F228"/>
  <c r="E228"/>
  <c r="H228" s="1"/>
  <c r="D228"/>
  <c r="F227"/>
  <c r="D227"/>
  <c r="G227" s="1"/>
  <c r="H225"/>
  <c r="G225"/>
  <c r="G224"/>
  <c r="F224"/>
  <c r="E224"/>
  <c r="H224" s="1"/>
  <c r="D224"/>
  <c r="F223"/>
  <c r="D223"/>
  <c r="G223" s="1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G209"/>
  <c r="F209"/>
  <c r="E209"/>
  <c r="H209" s="1"/>
  <c r="D209"/>
  <c r="H208"/>
  <c r="G208"/>
  <c r="F207"/>
  <c r="H207" s="1"/>
  <c r="E207"/>
  <c r="D207"/>
  <c r="G207" s="1"/>
  <c r="H206"/>
  <c r="G206"/>
  <c r="H205"/>
  <c r="G205"/>
  <c r="H204"/>
  <c r="G204"/>
  <c r="H203"/>
  <c r="G203"/>
  <c r="G202"/>
  <c r="F202"/>
  <c r="E202"/>
  <c r="H202" s="1"/>
  <c r="D202"/>
  <c r="H201"/>
  <c r="G201"/>
  <c r="H200"/>
  <c r="G200"/>
  <c r="H199"/>
  <c r="G199"/>
  <c r="H198"/>
  <c r="G198"/>
  <c r="H197"/>
  <c r="G197"/>
  <c r="H196"/>
  <c r="G196"/>
  <c r="H195"/>
  <c r="G195"/>
  <c r="F194"/>
  <c r="H194" s="1"/>
  <c r="E194"/>
  <c r="D194"/>
  <c r="G194" s="1"/>
  <c r="H193"/>
  <c r="G193"/>
  <c r="H192"/>
  <c r="G192"/>
  <c r="H191"/>
  <c r="G191"/>
  <c r="H190"/>
  <c r="G190"/>
  <c r="H189"/>
  <c r="G189"/>
  <c r="G188"/>
  <c r="F188"/>
  <c r="E188"/>
  <c r="H188" s="1"/>
  <c r="D188"/>
  <c r="H187"/>
  <c r="G187"/>
  <c r="H186"/>
  <c r="G186"/>
  <c r="H185"/>
  <c r="G185"/>
  <c r="H184"/>
  <c r="G184"/>
  <c r="H183"/>
  <c r="G183"/>
  <c r="H182"/>
  <c r="G182"/>
  <c r="F181"/>
  <c r="H181" s="1"/>
  <c r="E181"/>
  <c r="D181"/>
  <c r="G181" s="1"/>
  <c r="H180"/>
  <c r="G180"/>
  <c r="H179"/>
  <c r="G179"/>
  <c r="H178"/>
  <c r="G178"/>
  <c r="H177"/>
  <c r="G177"/>
  <c r="H176"/>
  <c r="G176"/>
  <c r="H175"/>
  <c r="G175"/>
  <c r="H174"/>
  <c r="G174"/>
  <c r="G173"/>
  <c r="F173"/>
  <c r="E173"/>
  <c r="H173" s="1"/>
  <c r="D173"/>
  <c r="H172"/>
  <c r="G172"/>
  <c r="H171"/>
  <c r="G171"/>
  <c r="F170"/>
  <c r="H170" s="1"/>
  <c r="E170"/>
  <c r="D170"/>
  <c r="G170" s="1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G159"/>
  <c r="F159"/>
  <c r="E159"/>
  <c r="H159" s="1"/>
  <c r="D159"/>
  <c r="F158"/>
  <c r="D158"/>
  <c r="G158" s="1"/>
  <c r="H156"/>
  <c r="G156"/>
  <c r="G155"/>
  <c r="F155"/>
  <c r="E155"/>
  <c r="H155" s="1"/>
  <c r="D155"/>
  <c r="H154"/>
  <c r="G154"/>
  <c r="F153"/>
  <c r="H153" s="1"/>
  <c r="E153"/>
  <c r="D153"/>
  <c r="G153" s="1"/>
  <c r="H152"/>
  <c r="G152"/>
  <c r="G151"/>
  <c r="F151"/>
  <c r="E151"/>
  <c r="H151" s="1"/>
  <c r="D151"/>
  <c r="H150"/>
  <c r="G150"/>
  <c r="H149"/>
  <c r="G149"/>
  <c r="F148"/>
  <c r="H148" s="1"/>
  <c r="E148"/>
  <c r="D148"/>
  <c r="G148" s="1"/>
  <c r="H147"/>
  <c r="G147"/>
  <c r="G146"/>
  <c r="F146"/>
  <c r="E146"/>
  <c r="H146" s="1"/>
  <c r="D146"/>
  <c r="F145"/>
  <c r="D145"/>
  <c r="G145" s="1"/>
  <c r="H143"/>
  <c r="G143"/>
  <c r="H142"/>
  <c r="G142"/>
  <c r="H141"/>
  <c r="G141"/>
  <c r="G140"/>
  <c r="F140"/>
  <c r="E140"/>
  <c r="H140" s="1"/>
  <c r="D140"/>
  <c r="H139"/>
  <c r="G139"/>
  <c r="F138"/>
  <c r="H138" s="1"/>
  <c r="E138"/>
  <c r="D138"/>
  <c r="G138" s="1"/>
  <c r="H137"/>
  <c r="G137"/>
  <c r="H136"/>
  <c r="G136"/>
  <c r="H135"/>
  <c r="G135"/>
  <c r="G134"/>
  <c r="F134"/>
  <c r="E134"/>
  <c r="H134" s="1"/>
  <c r="D134"/>
  <c r="H133"/>
  <c r="G133"/>
  <c r="H132"/>
  <c r="G132"/>
  <c r="F131"/>
  <c r="H131" s="1"/>
  <c r="E131"/>
  <c r="D131"/>
  <c r="G131" s="1"/>
  <c r="H130"/>
  <c r="G130"/>
  <c r="G129"/>
  <c r="F129"/>
  <c r="E129"/>
  <c r="H129" s="1"/>
  <c r="D129"/>
  <c r="H128"/>
  <c r="G128"/>
  <c r="H127"/>
  <c r="G127"/>
  <c r="H126"/>
  <c r="G126"/>
  <c r="F125"/>
  <c r="H125" s="1"/>
  <c r="E125"/>
  <c r="D125"/>
  <c r="G125" s="1"/>
  <c r="E124"/>
  <c r="F118"/>
  <c r="E118"/>
  <c r="D118"/>
  <c r="H117"/>
  <c r="G117"/>
  <c r="G116"/>
  <c r="F116"/>
  <c r="E116"/>
  <c r="H116" s="1"/>
  <c r="D116"/>
  <c r="H115"/>
  <c r="G115"/>
  <c r="H114"/>
  <c r="G114"/>
  <c r="F113"/>
  <c r="H113" s="1"/>
  <c r="E113"/>
  <c r="D113"/>
  <c r="G113" s="1"/>
  <c r="H112"/>
  <c r="G112"/>
  <c r="H111"/>
  <c r="G111"/>
  <c r="G110"/>
  <c r="F110"/>
  <c r="E110"/>
  <c r="H110" s="1"/>
  <c r="D110"/>
  <c r="F109"/>
  <c r="F108" s="1"/>
  <c r="D109"/>
  <c r="G109" s="1"/>
  <c r="F103"/>
  <c r="E103"/>
  <c r="D103"/>
  <c r="H102"/>
  <c r="G102"/>
  <c r="G101"/>
  <c r="F101"/>
  <c r="E101"/>
  <c r="H101" s="1"/>
  <c r="D101"/>
  <c r="F100"/>
  <c r="F99" s="1"/>
  <c r="D100"/>
  <c r="G100" s="1"/>
  <c r="H97"/>
  <c r="G97"/>
  <c r="F96"/>
  <c r="H96" s="1"/>
  <c r="E96"/>
  <c r="D96"/>
  <c r="G96" s="1"/>
  <c r="E95"/>
  <c r="H92"/>
  <c r="G92"/>
  <c r="F90"/>
  <c r="H90" s="1"/>
  <c r="E90"/>
  <c r="D90"/>
  <c r="G90" s="1"/>
  <c r="E89"/>
  <c r="H86"/>
  <c r="G86"/>
  <c r="H84"/>
  <c r="G84"/>
  <c r="H83"/>
  <c r="G83"/>
  <c r="H82"/>
  <c r="G82"/>
  <c r="H81"/>
  <c r="G81"/>
  <c r="G80"/>
  <c r="F80"/>
  <c r="E80"/>
  <c r="H80" s="1"/>
  <c r="D80"/>
  <c r="F79"/>
  <c r="D79"/>
  <c r="G79" s="1"/>
  <c r="H77"/>
  <c r="G77"/>
  <c r="H76"/>
  <c r="G76"/>
  <c r="G75"/>
  <c r="F75"/>
  <c r="E75"/>
  <c r="H75" s="1"/>
  <c r="D75"/>
  <c r="F74"/>
  <c r="D74"/>
  <c r="G74" s="1"/>
  <c r="H72"/>
  <c r="G72"/>
  <c r="H71"/>
  <c r="G71"/>
  <c r="G70"/>
  <c r="F70"/>
  <c r="E70"/>
  <c r="H70" s="1"/>
  <c r="D70"/>
  <c r="F69"/>
  <c r="D69"/>
  <c r="G69" s="1"/>
  <c r="H67"/>
  <c r="G67"/>
  <c r="G66"/>
  <c r="F66"/>
  <c r="E66"/>
  <c r="H66" s="1"/>
  <c r="D66"/>
  <c r="F65"/>
  <c r="D65"/>
  <c r="G65" s="1"/>
  <c r="H63"/>
  <c r="G63"/>
  <c r="H62"/>
  <c r="G62"/>
  <c r="H60"/>
  <c r="G60"/>
  <c r="H59"/>
  <c r="G59"/>
  <c r="H58"/>
  <c r="G58"/>
  <c r="H57"/>
  <c r="G57"/>
  <c r="H56"/>
  <c r="G56"/>
  <c r="H55"/>
  <c r="G55"/>
  <c r="H54"/>
  <c r="G54"/>
  <c r="G53"/>
  <c r="F53"/>
  <c r="E53"/>
  <c r="H53" s="1"/>
  <c r="D53"/>
  <c r="H50"/>
  <c r="G50"/>
  <c r="H49"/>
  <c r="G49"/>
  <c r="F48"/>
  <c r="H48" s="1"/>
  <c r="E48"/>
  <c r="D48"/>
  <c r="G48" s="1"/>
  <c r="H47"/>
  <c r="G47"/>
  <c r="G46"/>
  <c r="F46"/>
  <c r="E46"/>
  <c r="H46" s="1"/>
  <c r="D46"/>
  <c r="F45"/>
  <c r="F44" s="1"/>
  <c r="D45"/>
  <c r="G45" s="1"/>
  <c r="H41"/>
  <c r="G41"/>
  <c r="H40"/>
  <c r="G40"/>
  <c r="H39"/>
  <c r="G39"/>
  <c r="H38"/>
  <c r="G38"/>
  <c r="H37"/>
  <c r="G37"/>
  <c r="H36"/>
  <c r="G36"/>
  <c r="H35"/>
  <c r="G35"/>
  <c r="F34"/>
  <c r="H34" s="1"/>
  <c r="E34"/>
  <c r="D34"/>
  <c r="G34" s="1"/>
  <c r="H33"/>
  <c r="G33"/>
  <c r="G32"/>
  <c r="F32"/>
  <c r="E32"/>
  <c r="H32" s="1"/>
  <c r="D32"/>
  <c r="F31"/>
  <c r="D31"/>
  <c r="G31" s="1"/>
  <c r="H27"/>
  <c r="G27"/>
  <c r="H26"/>
  <c r="G26"/>
  <c r="G25"/>
  <c r="F25"/>
  <c r="E25"/>
  <c r="H25" s="1"/>
  <c r="D25"/>
  <c r="H24"/>
  <c r="G24"/>
  <c r="F23"/>
  <c r="H23" s="1"/>
  <c r="E23"/>
  <c r="D23"/>
  <c r="G23" s="1"/>
  <c r="H22"/>
  <c r="G22"/>
  <c r="G21"/>
  <c r="F21"/>
  <c r="E21"/>
  <c r="H21" s="1"/>
  <c r="D21"/>
  <c r="H20"/>
  <c r="G20"/>
  <c r="H19"/>
  <c r="G19"/>
  <c r="H18"/>
  <c r="G18"/>
  <c r="H16"/>
  <c r="G16"/>
  <c r="F15"/>
  <c r="H15" s="1"/>
  <c r="E15"/>
  <c r="D15"/>
  <c r="G15" s="1"/>
  <c r="E14"/>
  <c r="H12"/>
  <c r="G12"/>
  <c r="F11"/>
  <c r="H11" s="1"/>
  <c r="E11"/>
  <c r="D11"/>
  <c r="G11" s="1"/>
  <c r="E10"/>
  <c r="H14" l="1"/>
  <c r="D10"/>
  <c r="F10"/>
  <c r="D14"/>
  <c r="G14" s="1"/>
  <c r="F14"/>
  <c r="E31"/>
  <c r="H31" s="1"/>
  <c r="D44"/>
  <c r="G44" s="1"/>
  <c r="E45"/>
  <c r="E65"/>
  <c r="H65" s="1"/>
  <c r="E69"/>
  <c r="H69" s="1"/>
  <c r="E74"/>
  <c r="H74" s="1"/>
  <c r="E79"/>
  <c r="H79" s="1"/>
  <c r="E88"/>
  <c r="D89"/>
  <c r="F89"/>
  <c r="D95"/>
  <c r="G95" s="1"/>
  <c r="F95"/>
  <c r="H95" s="1"/>
  <c r="D99"/>
  <c r="G99" s="1"/>
  <c r="E100"/>
  <c r="D108"/>
  <c r="G108" s="1"/>
  <c r="E109"/>
  <c r="D124"/>
  <c r="F124"/>
  <c r="F123" s="1"/>
  <c r="E145"/>
  <c r="H145" s="1"/>
  <c r="E158"/>
  <c r="H158" s="1"/>
  <c r="E223"/>
  <c r="H223" s="1"/>
  <c r="E227"/>
  <c r="H227" s="1"/>
  <c r="E234"/>
  <c r="D243"/>
  <c r="F243"/>
  <c r="F233" s="1"/>
  <c r="E260"/>
  <c r="H260" s="1"/>
  <c r="E264"/>
  <c r="H264" s="1"/>
  <c r="D278"/>
  <c r="G278" s="1"/>
  <c r="E279"/>
  <c r="D312"/>
  <c r="G312" s="1"/>
  <c r="E314"/>
  <c r="E322"/>
  <c r="H322" s="1"/>
  <c r="E330"/>
  <c r="D331"/>
  <c r="F331"/>
  <c r="D335"/>
  <c r="F335"/>
  <c r="H335" s="1"/>
  <c r="D347"/>
  <c r="F347"/>
  <c r="F357" s="1"/>
  <c r="H357" s="1"/>
  <c r="H314" l="1"/>
  <c r="E312"/>
  <c r="H312" s="1"/>
  <c r="G347"/>
  <c r="D357"/>
  <c r="G357" s="1"/>
  <c r="G331"/>
  <c r="D330"/>
  <c r="G124"/>
  <c r="D123"/>
  <c r="H109"/>
  <c r="E108"/>
  <c r="H108" s="1"/>
  <c r="H100"/>
  <c r="E99"/>
  <c r="H99" s="1"/>
  <c r="F330"/>
  <c r="F344" s="1"/>
  <c r="H347"/>
  <c r="G335"/>
  <c r="G243"/>
  <c r="D233"/>
  <c r="G233" s="1"/>
  <c r="F88"/>
  <c r="H88" s="1"/>
  <c r="F9"/>
  <c r="F8" s="1"/>
  <c r="F7" s="1"/>
  <c r="F328" s="1"/>
  <c r="E9"/>
  <c r="H243"/>
  <c r="H124"/>
  <c r="H10"/>
  <c r="H331"/>
  <c r="H89"/>
  <c r="E344"/>
  <c r="H344" s="1"/>
  <c r="H330"/>
  <c r="H279"/>
  <c r="E278"/>
  <c r="H278" s="1"/>
  <c r="H234"/>
  <c r="E233"/>
  <c r="H233" s="1"/>
  <c r="G89"/>
  <c r="D88"/>
  <c r="G88" s="1"/>
  <c r="H45"/>
  <c r="E44"/>
  <c r="H44" s="1"/>
  <c r="G10"/>
  <c r="D9"/>
  <c r="F122"/>
  <c r="E123"/>
  <c r="H123" l="1"/>
  <c r="E122"/>
  <c r="H122" s="1"/>
  <c r="H9"/>
  <c r="E8"/>
  <c r="G9"/>
  <c r="D8"/>
  <c r="F358"/>
  <c r="F360" s="1"/>
  <c r="F345"/>
  <c r="G123"/>
  <c r="D122"/>
  <c r="G122" s="1"/>
  <c r="D344"/>
  <c r="G344" s="1"/>
  <c r="G330"/>
  <c r="H8" l="1"/>
  <c r="E7"/>
  <c r="G8"/>
  <c r="D7"/>
  <c r="D328" l="1"/>
  <c r="G7"/>
  <c r="E328"/>
  <c r="H7"/>
  <c r="E358" l="1"/>
  <c r="E345"/>
  <c r="H345" s="1"/>
  <c r="H328"/>
  <c r="D358"/>
  <c r="D345"/>
  <c r="G345" s="1"/>
  <c r="G328"/>
  <c r="D360" l="1"/>
  <c r="G358"/>
  <c r="E360"/>
  <c r="H358"/>
</calcChain>
</file>

<file path=xl/sharedStrings.xml><?xml version="1.0" encoding="utf-8"?>
<sst xmlns="http://schemas.openxmlformats.org/spreadsheetml/2006/main" count="367" uniqueCount="333">
  <si>
    <t>I.</t>
  </si>
  <si>
    <t>II.</t>
  </si>
  <si>
    <t>III.</t>
  </si>
  <si>
    <t>IV.</t>
  </si>
  <si>
    <t>OPIS</t>
  </si>
  <si>
    <t>A. BILANCA PRIHODKOV IN ODHODKOV</t>
  </si>
  <si>
    <t>TEKOČI PRIHODKI (70+71)</t>
  </si>
  <si>
    <t>DAVKI NA DOHODEK IN DOBIČEK</t>
  </si>
  <si>
    <t>DAVKI NA PREMOŽENJE</t>
  </si>
  <si>
    <t>DOMAČI DAVKI NA BLAGO IN STORITVE</t>
  </si>
  <si>
    <t>TAKSE IN PRISTOJBINE</t>
  </si>
  <si>
    <t>PRIHODKI OD PRODAJE BLAGA IN STORITEV</t>
  </si>
  <si>
    <t>DRUGI NEDAVČNI PRIHODKI</t>
  </si>
  <si>
    <t>PRIHODKI OD PRODAJE OSNOVNIH SREDSTEV</t>
  </si>
  <si>
    <t>PREJETE DONACIJE IZ TUJINE</t>
  </si>
  <si>
    <t>TRANSFERNI PRIHODKI IZ DRUGIH JAVNOFINANČNIH INSTITUCIJ</t>
  </si>
  <si>
    <t>KONTO</t>
  </si>
  <si>
    <t xml:space="preserve"> </t>
  </si>
  <si>
    <t>S K U P A J    P R I H O D K I (70+71+72+73+74)</t>
  </si>
  <si>
    <t xml:space="preserve">   </t>
  </si>
  <si>
    <t xml:space="preserve">DAVČNI PRIHODKI   (700+703+704+706)     </t>
  </si>
  <si>
    <t>DRUGI DAVKI</t>
  </si>
  <si>
    <t>NEDAVČNI  PRIHODKI (710+711+712+713+714)</t>
  </si>
  <si>
    <t xml:space="preserve">UDELEŽBA NA DOBIČKU IN DOHODKI OD PREMOŽENJA </t>
  </si>
  <si>
    <t xml:space="preserve">DENARNE KAZNI </t>
  </si>
  <si>
    <t xml:space="preserve">  </t>
  </si>
  <si>
    <t>KAPITALSKI PRIHODKI (720+721+722)</t>
  </si>
  <si>
    <t>PRIHODKI OD PRODAJE ZALOG</t>
  </si>
  <si>
    <t>PRIHODKI OD PRODAJE ZEMLJIŠČ IN NEMATERIALNEGA  PREMOŽENJA</t>
  </si>
  <si>
    <t>PREJETE DONACIJE (730+731)</t>
  </si>
  <si>
    <t xml:space="preserve">PREJETE DONACIJE IZ DOMAČIH VIROV </t>
  </si>
  <si>
    <t>Prejete donacije od domačih pravnih oseb za investicije</t>
  </si>
  <si>
    <t xml:space="preserve">TRANSFERNI PRIHODKI    </t>
  </si>
  <si>
    <t>S K U P A J    O D H O D K I  (40+41+42+43)</t>
  </si>
  <si>
    <t>TEKOČI ODHODKI  (400+401+402+403+409)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</si>
  <si>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</si>
  <si>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</si>
  <si>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</si>
  <si>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</si>
  <si>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SREDSTVA, IZLOČENA V REZERVE</t>
  </si>
  <si>
    <t>TEKOČI TRANSFERI (410+411+412+413)</t>
  </si>
  <si>
    <t>SUBVENCIJE</t>
  </si>
  <si>
    <t>TRANSFERI POSAMEZNIKOM IN GOSPODINJSTVOM</t>
  </si>
  <si>
    <t>TRANSFERI NEPROFITNIM ORGANIZAC. IN USTANOVAM</t>
  </si>
  <si>
    <t xml:space="preserve">DRUGI TEKOČI DOMAČI TRANSFERI </t>
  </si>
  <si>
    <t xml:space="preserve">    </t>
  </si>
  <si>
    <t>INVESTICIJSKI ODHODKI (420)</t>
  </si>
  <si>
    <t>NAKUP IN GRADNJA OSNOVNIH SREDSTEV</t>
  </si>
  <si>
    <t>INVESTICIJSKI TRANSFERI (430)</t>
  </si>
  <si>
    <t>B.   RAČUN FINANČNIH TERJATEV IN NALOŽB</t>
  </si>
  <si>
    <t>PREJETA VRAČILA DANIH POSOJIL IN PRODAJA KAPITALSKIH DELEŽEV (750+751)</t>
  </si>
  <si>
    <t xml:space="preserve">PREJETA VRAČILA DANIH POSOJIL </t>
  </si>
  <si>
    <t xml:space="preserve">PRODAJA KAPITALSKIH DELEŽEV </t>
  </si>
  <si>
    <t>44</t>
  </si>
  <si>
    <t>V.</t>
  </si>
  <si>
    <t>DANA POSOJILA IN POVEČANJE KAPITALSKIH DELEŽEV  (440+441)</t>
  </si>
  <si>
    <t>DANA POSOJILA</t>
  </si>
  <si>
    <t xml:space="preserve">POVEČANJE KAPITALSKIH DELEŽEV </t>
  </si>
  <si>
    <t>VI.</t>
  </si>
  <si>
    <t>PREJETA MINUS DANA POSOJILA   IN SPREMEMBE KAPITALSKIH DELEŽEV                 (IV. - V.)</t>
  </si>
  <si>
    <t>VII.</t>
  </si>
  <si>
    <t>SKUPNI PRESEŽEK (PRIMANJKLJAJ)             PRIHODKI MINUS ODHODKI TER                                   SALDO PREJETIH IN DANIH POSOJIL                           (I. + IV.) - (II. + V.)</t>
  </si>
  <si>
    <t>C.   R A Č U N    F I N A N C I R A N J A</t>
  </si>
  <si>
    <t>VIII.</t>
  </si>
  <si>
    <t>ZADOLŽEVANJE  (500)</t>
  </si>
  <si>
    <t>DOMAČE ZADOLŽEVANJE</t>
  </si>
  <si>
    <t>IX.</t>
  </si>
  <si>
    <t>ODPLAČILA  DOLGA  (550)</t>
  </si>
  <si>
    <t xml:space="preserve">ODPLAČILA DOMAČEGA DOLGA </t>
  </si>
  <si>
    <t>X.</t>
  </si>
  <si>
    <t>NETO ZADOLŽEVANJE  (VIII.-IX.)</t>
  </si>
  <si>
    <t>XI.</t>
  </si>
  <si>
    <t>POVEČANJE (ZMANJŠANJE)  SREDSTEV NA RAČUNIH                                                                  (III.+VI.+X) = (I.+IV.+VIII.) - (II.+V.+IX.)</t>
  </si>
  <si>
    <t>STANJE SREDSTEV NA RAČUNIH OB KONCU                   PRETEKLEGA LETA</t>
  </si>
  <si>
    <t>PRORAČUNSKI PRESEŽEK (PRIMANJKLJAJ)
(I. - II.)
(SKUPAJ PRIHODKI MINUS SKUPAJ ODHODKI)</t>
  </si>
  <si>
    <t>INVESTICIJSKI TRANSFERI PRAVNIM IN FIZ.OSEBAM</t>
  </si>
  <si>
    <t>INVESTICIJSKI TRANSFERI PRORAČUNSKIM UPORABNIKOM</t>
  </si>
  <si>
    <t>INVESTICIJSKI TRANSFER</t>
  </si>
  <si>
    <t xml:space="preserve">I. SPLOŠNI DEL PRORAČUNA OBČINE RADOVLJICA </t>
  </si>
  <si>
    <t>USKLADITEV PRORAČUNA</t>
  </si>
  <si>
    <t>PREJETA SREDSTVA IZ DRŽ. PRORAČ. IZ SREDSTEV PRORAČ. EU</t>
  </si>
  <si>
    <t>Realizacija 31.12.2009    [3]</t>
  </si>
  <si>
    <t>Indeks 3:1</t>
  </si>
  <si>
    <t>Domače zadolževanje</t>
  </si>
  <si>
    <t>Najeti krediti pri poslovnih bankah - dolgoročni krediti</t>
  </si>
  <si>
    <t>Dohodnina</t>
  </si>
  <si>
    <t>Dohodnina - Odstopljeni vir občinam</t>
  </si>
  <si>
    <t>Davki na nepremičnine</t>
  </si>
  <si>
    <t>Davek od premoženja od stavb - od fizičnih oseb</t>
  </si>
  <si>
    <t>Davek od premoženja od prostorov za počitek in rekreacijo</t>
  </si>
  <si>
    <t>Nadomestilo za uporabo stavbnega zemljišča - od pravnih oseb</t>
  </si>
  <si>
    <t>Nadomestilo za uporabo stavbnega zemljišča- od fizičnih oseb</t>
  </si>
  <si>
    <t>Zamudne obresti iz naslova nadomestila za uporabo stavb.zeml</t>
  </si>
  <si>
    <t>Davki na premičnine</t>
  </si>
  <si>
    <t>Davki od premoženja-na posest plovnih objektov</t>
  </si>
  <si>
    <t>Davki na dediščine in darila</t>
  </si>
  <si>
    <t>Davek na dediščine in darila</t>
  </si>
  <si>
    <t>Davki na promet nepremičnin in na finančno premoženje</t>
  </si>
  <si>
    <t>Davek na promet nepremičnin - od pravnih oseb</t>
  </si>
  <si>
    <t>Davek na promet nepremičnin - od fizičnih oseb</t>
  </si>
  <si>
    <t>Davek na promet nepremičnin - od prav.in fiz.oseb, ki nima s</t>
  </si>
  <si>
    <t>Zamudne obresti od davka na promet nepremičnin</t>
  </si>
  <si>
    <t>Davki na posebne storitve</t>
  </si>
  <si>
    <t>Davek na dobitke od iger na srečo</t>
  </si>
  <si>
    <t>Drugi davki na uporabo blaga in storitev</t>
  </si>
  <si>
    <t>Okoljska dajatev za onesnaževanje okolja zaradi odvajanja</t>
  </si>
  <si>
    <t>Turistična taksa</t>
  </si>
  <si>
    <t>Komunalne takse za taksam zavezane predm.-od prav.oseb</t>
  </si>
  <si>
    <t>Komun.takse za taksam zavezane predmete- od fiz.oseb in zase</t>
  </si>
  <si>
    <t>Pristojbina za vzdrževanje gozdnih cest</t>
  </si>
  <si>
    <t>Druge komunalne takse</t>
  </si>
  <si>
    <t>Okoljska dajatev za onesnaževanje okolja zaradi odlaganja</t>
  </si>
  <si>
    <t>Prihodki od udeležbe na dobičku in dividend ter pres.prih.na</t>
  </si>
  <si>
    <t>Prihodki od udeležbe na dobičku in dividend finančnih družb</t>
  </si>
  <si>
    <t>Prihodki od obresti</t>
  </si>
  <si>
    <t>Prihodki od obresti od sredstev na vpogled</t>
  </si>
  <si>
    <t>Prihodki od obresti od vezanih depozitov</t>
  </si>
  <si>
    <t>Prihodki od obresti od danih posojil</t>
  </si>
  <si>
    <t>Drugi prihodki od obresti</t>
  </si>
  <si>
    <t>Prihodki od premoženja</t>
  </si>
  <si>
    <t>Prihodki iz naslova najemnin za kmet. zemljišča in gozdove</t>
  </si>
  <si>
    <t>Prihodki od najemnin za poslovne prostore</t>
  </si>
  <si>
    <t>Prihodki od drugih najemnin</t>
  </si>
  <si>
    <t>Prihodki od zakupnin</t>
  </si>
  <si>
    <t>Prihodki iz naslova podeljenih koncesij</t>
  </si>
  <si>
    <t>Prihodki iz naslova koncesijskih dajatev od posebnih iger na</t>
  </si>
  <si>
    <t>Zamudne obresti od koncesijskih  dajatev od posebnih iger na srečo</t>
  </si>
  <si>
    <t>Prihodki od podeljenih koncesij za vodno pravico</t>
  </si>
  <si>
    <t>Drugi prihodki od premoženja</t>
  </si>
  <si>
    <t>Upravne takse</t>
  </si>
  <si>
    <t>Globe in druge denarne kazni</t>
  </si>
  <si>
    <t>Nadomestilo za degradacijo in uzurpacijo prostora</t>
  </si>
  <si>
    <t>Prihodki od prodaje blaga in storitev</t>
  </si>
  <si>
    <t>DRUGI PRIHODKI OD PRODAJE</t>
  </si>
  <si>
    <t>Drugi nedavčni prihodki</t>
  </si>
  <si>
    <t>Prihodki od komunalnih prispevkov</t>
  </si>
  <si>
    <t>Prisp. in doplač.obč.za izvaj.določ.prog.tekoč.značaja</t>
  </si>
  <si>
    <t>Prisp. in dopl. občan.za izvajanje določenih progr. invest.značaja</t>
  </si>
  <si>
    <t>Zamudne obresti od komunalnih prispevkov</t>
  </si>
  <si>
    <t>Drugi prihodki</t>
  </si>
  <si>
    <t>Prihodki od prodaje zgradb in prostorov</t>
  </si>
  <si>
    <t>Prihodki od prodaje poslovnih objektov in poslovnih prostoro</t>
  </si>
  <si>
    <t>Prihodki od prodaje stanovanjskih objektov in stanovanj</t>
  </si>
  <si>
    <t>Prihodki od prodaje stavbnih zemljišč</t>
  </si>
  <si>
    <t>Prejete donacije iz domačih virov</t>
  </si>
  <si>
    <t>Prejete donacije in darila od domačih pravnih oseb</t>
  </si>
  <si>
    <t>Prejete donacije in darila od domačih fizičnih oseb</t>
  </si>
  <si>
    <t>Prejeta sredstva iz državnega proračuna</t>
  </si>
  <si>
    <t>Prejeta sredstva iz naslova tekočih obveznosti državnega pro</t>
  </si>
  <si>
    <t>Prejeta sredstva iz državnega proračuna za investicije</t>
  </si>
  <si>
    <t>Prejeta sredstva iz občinskih proračunov</t>
  </si>
  <si>
    <t>Prejeta sred. iz občinskih proračunov  za tekočo por</t>
  </si>
  <si>
    <t>Prejeta sredstva za iz občinskih proračunov za investicije</t>
  </si>
  <si>
    <t>Prejeta sredstva iz skladov socialnega zavarovanja</t>
  </si>
  <si>
    <t>Prejeta  sredstva iz skladov socialnega zavarovanja za investicije</t>
  </si>
  <si>
    <t>Prejeta vračila danih posojil-od posam.in neprof.institucij</t>
  </si>
  <si>
    <t>Prejeta vračila danih posojil od possameznikov in zasebnikov</t>
  </si>
  <si>
    <t>Prodaja kapitalskih deležev v privatnih podjetjih</t>
  </si>
  <si>
    <t>Sred. pridobljena s prodajo kapit.deležev v privatnih podj.</t>
  </si>
  <si>
    <t>Sredstva, pridobljena s prodajo drugih kapitalskih deležev</t>
  </si>
  <si>
    <t>Sredstva, pridobljena s prodajo drugih kapitalskih deležev doma in v tujini</t>
  </si>
  <si>
    <t>Plače in dodatki</t>
  </si>
  <si>
    <t>Osnovne plače</t>
  </si>
  <si>
    <t>Splošni dodatki</t>
  </si>
  <si>
    <t>Dodatki za delo v posebnih pogojih</t>
  </si>
  <si>
    <t>Regres za letni dopust</t>
  </si>
  <si>
    <t>Povračila in nadomestila</t>
  </si>
  <si>
    <t>Povračilo stroškov prehrane med delom</t>
  </si>
  <si>
    <t>Povračilo stroškov prevoza na delo in iz dela</t>
  </si>
  <si>
    <t>Sredstva za delovno uspešnost</t>
  </si>
  <si>
    <t>Sredstva za redno delovno uspešnost</t>
  </si>
  <si>
    <t>Sredstva za delovno uspešnost iz naslova pov.obsega dela</t>
  </si>
  <si>
    <t>Sredstva za nadurno delo</t>
  </si>
  <si>
    <t>Drugi izdatki zaposlenim</t>
  </si>
  <si>
    <t>Jubilejne nagrade</t>
  </si>
  <si>
    <t>Odpravnine</t>
  </si>
  <si>
    <t>Solidarnostne pomoči</t>
  </si>
  <si>
    <t>Prispevek za pokojninsko in invalidsko zavarovanje</t>
  </si>
  <si>
    <t>Prispevek za zdravstveno zavarovanje</t>
  </si>
  <si>
    <t>Prispevek za obvezno zdravstveno zavarovanje</t>
  </si>
  <si>
    <t>Prispevek za poškodbe pri delu in poklicne bolezni</t>
  </si>
  <si>
    <t>Prispevek za zaposlovanje</t>
  </si>
  <si>
    <t>Starševsko varstvo</t>
  </si>
  <si>
    <t>Prispevek za starševsko varstvo</t>
  </si>
  <si>
    <t>Premije kolektivnega dodatnega pokojninskega zavarovanja</t>
  </si>
  <si>
    <t>Premije kolektivnega dodatnega in pokojninskega zavarovanja</t>
  </si>
  <si>
    <t>Pisarniški in splošni material in storitve</t>
  </si>
  <si>
    <t>Pisarniški material in storitve</t>
  </si>
  <si>
    <t>Čistilni material in storitve</t>
  </si>
  <si>
    <t>Storitve varovanja zgradb in prostorov</t>
  </si>
  <si>
    <t>Založniške in tiskarske storitve</t>
  </si>
  <si>
    <t>Časopisi, revije, knjige in strokovna literatura</t>
  </si>
  <si>
    <t>Stroški oglaševalskih storitev</t>
  </si>
  <si>
    <t>Računalniške storitve</t>
  </si>
  <si>
    <t>Računovodske, revizorske in svetovalne storitve</t>
  </si>
  <si>
    <t>Izdatki za reprezentanco</t>
  </si>
  <si>
    <t>Drugi splošni material in storitve</t>
  </si>
  <si>
    <t>Posebni material in storitve</t>
  </si>
  <si>
    <t>Drobno orodje in naprave</t>
  </si>
  <si>
    <t>Drugi posebni materiali in storitve</t>
  </si>
  <si>
    <t>Energija, voda, komunalne storitve in komunikacije</t>
  </si>
  <si>
    <t>Električna energija</t>
  </si>
  <si>
    <t>Poraba kuriv in stroški ogrevanja</t>
  </si>
  <si>
    <t>Voda in komunalne storitve</t>
  </si>
  <si>
    <t>Odvoz smeti</t>
  </si>
  <si>
    <t>Telefon, teleks, faks. elektronska pošta</t>
  </si>
  <si>
    <t>Poštnina in kurirske storitve</t>
  </si>
  <si>
    <t>Druge storitve komunikacij in komunale</t>
  </si>
  <si>
    <t>Prevozni stroški in storitve</t>
  </si>
  <si>
    <t>Goriva in maziva za prevozna sredstva</t>
  </si>
  <si>
    <t>Vzdrževanje in popravila vozil</t>
  </si>
  <si>
    <t>Nadomestni deli za vozila</t>
  </si>
  <si>
    <t>Pristojbine za registracijo vozil</t>
  </si>
  <si>
    <t>Zavarovalne premije za motorna vozila</t>
  </si>
  <si>
    <t>Drugi prevozni in transportni stroški</t>
  </si>
  <si>
    <t>Izdatki za službena potovanja</t>
  </si>
  <si>
    <t>Dnevnice za službena potovanja v državi</t>
  </si>
  <si>
    <t>Izdatki za blago in storitve/HOTELSKE IN RESTAVRACIJSKE STOR</t>
  </si>
  <si>
    <t>Stroški prevoza v državi</t>
  </si>
  <si>
    <t>Dnevnice za službena potovanja v tujini</t>
  </si>
  <si>
    <t>Stroški prevoza v tujini</t>
  </si>
  <si>
    <t>Tekoče vzdrževanje</t>
  </si>
  <si>
    <t>Tekoče vzdrževanje poslovnih objektov</t>
  </si>
  <si>
    <t>Tekoče vzdrževanje drugih objektov</t>
  </si>
  <si>
    <t>Zavarovalne premije za objekte</t>
  </si>
  <si>
    <t>Tekoče vzdrževanje komunikacijske opreme</t>
  </si>
  <si>
    <t>Tekoče vzdrževanje druge opreme</t>
  </si>
  <si>
    <t>Drugi izdatki za tekoče vzdrževanje in zavarovanje</t>
  </si>
  <si>
    <t>Poslovne najemnine in zakupnine</t>
  </si>
  <si>
    <t>Najemnine in zakupnine za druge objekte</t>
  </si>
  <si>
    <t>Nadomestilo za uporabo stavbnega zemljišča</t>
  </si>
  <si>
    <t>Kazni in odškodnine</t>
  </si>
  <si>
    <t>Druge odškodnine in kazni</t>
  </si>
  <si>
    <t>Drugi operativni odhodki</t>
  </si>
  <si>
    <t>Stroški konferenc, seminarjev in simpozijev</t>
  </si>
  <si>
    <t>Plačila avtorskih honorarjev</t>
  </si>
  <si>
    <t>Plačila po pogodbah o delu</t>
  </si>
  <si>
    <t>Plačila za delo preko študentskega servisa</t>
  </si>
  <si>
    <t>Sejnine udeležencem odborov</t>
  </si>
  <si>
    <t>Izdatki za strokovno izobraževanje zaposlenih</t>
  </si>
  <si>
    <t>Posebni davek na dloločene prejemke</t>
  </si>
  <si>
    <t>Sodni stroški, storitve odvetnikov, notarjev in drugo</t>
  </si>
  <si>
    <t>Plačilo storitev organizacijam, pooblaščenim za plačilni pro</t>
  </si>
  <si>
    <t>Plačila bančnih storitev</t>
  </si>
  <si>
    <t>Stroški, povezani z zadolževanjem</t>
  </si>
  <si>
    <t>Plačila obresti od kreditov-POSLOVNIM BANKAM</t>
  </si>
  <si>
    <t>Plačila obresti od dolgoročnih kreditov - poslovnim bankam</t>
  </si>
  <si>
    <t>Splošna proračunska rezerva</t>
  </si>
  <si>
    <t>Sredstva za posebne namene</t>
  </si>
  <si>
    <t>Sredstva proračunskih skladov</t>
  </si>
  <si>
    <t>Subvencije javnim podjetjem</t>
  </si>
  <si>
    <t>Druge subvencije javnim podjetjem</t>
  </si>
  <si>
    <t>Subvencije</t>
  </si>
  <si>
    <t>Subvencioniranje cen privatnim podjetjem in zasebnikom</t>
  </si>
  <si>
    <t>Subvencioniranje obresti privatnim podjetjem in zasebnikom</t>
  </si>
  <si>
    <t>Kompleksne subvencije v kmetijstvu</t>
  </si>
  <si>
    <t>Druge subvencije privatnim podjetjem in zasebnikom</t>
  </si>
  <si>
    <t>Transferi posameznikom in gospodinjstvom</t>
  </si>
  <si>
    <t>Darilo ob rojstvu otroka</t>
  </si>
  <si>
    <t>Transferi za zagotavljanje socialne varnosti</t>
  </si>
  <si>
    <t>Drugi transferi za zagotavljanje socialne varnosti</t>
  </si>
  <si>
    <t>Štipendije</t>
  </si>
  <si>
    <t>Druge štipendije</t>
  </si>
  <si>
    <t>Drugi transferi posameznikom</t>
  </si>
  <si>
    <t>Regresiranje prevozov v šolo</t>
  </si>
  <si>
    <t>Doplačila za šolo v naravi</t>
  </si>
  <si>
    <t>Denarne nagrade in priznanja</t>
  </si>
  <si>
    <t>Regresiranje oskrbe v domovih</t>
  </si>
  <si>
    <t>Transferi posameznikom in gospodinjstvom/SUBVENCIJE STANARIN</t>
  </si>
  <si>
    <t>Plačilo razlike med ceno programov v vrtcih in plačili staršev</t>
  </si>
  <si>
    <t>Drugi transferi posameznikom/  IZPLAČILA DRUŽINSKEMU POMOČNI</t>
  </si>
  <si>
    <t>Drugi transferi posameznikom in gospodinjstvom</t>
  </si>
  <si>
    <t>Tekoči transferi nepr.org. in ustanovam</t>
  </si>
  <si>
    <t>Tekoči transferi nepr.ogr.in ustanovam</t>
  </si>
  <si>
    <t>Tekoči transferi drugim ravnem države</t>
  </si>
  <si>
    <t>SREDSTVA, PRENESENA DRUGIM OBČINAM</t>
  </si>
  <si>
    <t>Sredstva, prenešena ožjim delom občin</t>
  </si>
  <si>
    <t>Tekoči transferi v sklade socialnega zavarovanja</t>
  </si>
  <si>
    <t>Prispevek v ZZZS za zdravstveno zavarovanje oseb, ki ga plačujejo občine</t>
  </si>
  <si>
    <t>Tekoči transferi v javne zavode</t>
  </si>
  <si>
    <t>Tekoči transferi v JZ - sred.za plače in druge izd.zapos</t>
  </si>
  <si>
    <t>Tekoči transferi v JZ-sred. za prispevke delodajalcev</t>
  </si>
  <si>
    <t>Tekoči transferi v JZ- za izd. za blago in storitve</t>
  </si>
  <si>
    <t>Tekoči transferi v javne zavode-za premije kolek.dodat.pok.z</t>
  </si>
  <si>
    <t>Tekoča plačila drugim izvajalcem javnih služb, ki niso pror.</t>
  </si>
  <si>
    <t>Tekoča plačila drugim izvajalcem javnih služb, ki niso prorač.up.</t>
  </si>
  <si>
    <t>Nakup zgradb in prostorov</t>
  </si>
  <si>
    <t>Nakup in gradnja osnovnih sredstev/ Nakup poslovnih stavb</t>
  </si>
  <si>
    <t>Nakup prevoznih sredstev</t>
  </si>
  <si>
    <t>Nakup avtomobilov</t>
  </si>
  <si>
    <t>Nakup in gradnja osnovnih sredstev</t>
  </si>
  <si>
    <t>Nakup pisarniškega pohištva</t>
  </si>
  <si>
    <t>Nakup pisarniške opreme</t>
  </si>
  <si>
    <t>Nakup strojne računalniške opreme</t>
  </si>
  <si>
    <t>Nakup opreme za hlajenje in ogrevanje ter napeljav</t>
  </si>
  <si>
    <t>Nakup opreme za vzdrževanje parkov in vrtov</t>
  </si>
  <si>
    <t>Nakup opreme za čiščenje in pluženje cest</t>
  </si>
  <si>
    <t>Nakup telekomunikacijske opreme</t>
  </si>
  <si>
    <t>Nakup audiovizualne opreme</t>
  </si>
  <si>
    <t>Nakup opreme za igralnice v vrtcih in za otroška igrišča</t>
  </si>
  <si>
    <t>Nakup druge opreme in napeljav</t>
  </si>
  <si>
    <t>Nakup in gradnja osnovnih sredstev/Nakup drugih osnovnih sre</t>
  </si>
  <si>
    <t>Nakup drugih osnovni sredstev</t>
  </si>
  <si>
    <t>Novogradnje, rekonstrukcije in adaptacije</t>
  </si>
  <si>
    <t>Novogradnje</t>
  </si>
  <si>
    <t>Rekonstrukcije in adaptacije</t>
  </si>
  <si>
    <t>Investicijsko vzdrževanje in obnove</t>
  </si>
  <si>
    <t>Investicijsko  vzdrževanje in izboljšave</t>
  </si>
  <si>
    <t>Nakup zemljišč in naravnih bogastev</t>
  </si>
  <si>
    <t>Nakup zemljišč</t>
  </si>
  <si>
    <t>Študije o izvedljivost projektov, projektna dokumentacija,</t>
  </si>
  <si>
    <t>Študija o izvedljivosti projekta</t>
  </si>
  <si>
    <t>Nakup in gradnja osnovnih sredstev/Investicijski nadzor</t>
  </si>
  <si>
    <t>Investicijski nadzor</t>
  </si>
  <si>
    <t>Načrti in druga projektna dokumentacija</t>
  </si>
  <si>
    <t>Plačila drugih storitev in dokumentacije</t>
  </si>
  <si>
    <t>Investicijski transferi neprof.organiz. in ustanovam</t>
  </si>
  <si>
    <t>investicijski transferi neprof. organiz. in ustanovam</t>
  </si>
  <si>
    <t>Investicijski transferi JP in družbam, ki so v lasti države</t>
  </si>
  <si>
    <t>Investicijski transferi JP in družbam, ki so v lasti države in občin</t>
  </si>
  <si>
    <t>Investicijski transferi privatnim podjetjem</t>
  </si>
  <si>
    <t>Investicijski transferi občinam</t>
  </si>
  <si>
    <t>Investicijski transferi javnim zavodom</t>
  </si>
  <si>
    <t>Odplačila kreditov poslovnim bankam</t>
  </si>
  <si>
    <t>Odplačilo kreditov poslovnim bankam - dolgoročni krediti</t>
  </si>
  <si>
    <t>ZAKLJUČNI RAČUN OBČINE RADOVLJICA ZA LETO 2009</t>
  </si>
  <si>
    <t>Prihodki od najemnin za stanovanja</t>
  </si>
  <si>
    <t>Transferni prihodki iz drugih javnofinančnih institucij</t>
  </si>
  <si>
    <t>Prejeta sredstva iz drugih javnih skladov za investicije</t>
  </si>
  <si>
    <t>Zavarovalne premije za opremo</t>
  </si>
  <si>
    <t>Druge najemnine, zakupnine in licenčnine</t>
  </si>
  <si>
    <t>Rebalns proračuna I/2009
 - prerazporeditve    [2]</t>
  </si>
  <si>
    <t>Rebalans 
proračuna I/2009    [1]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</si>
</sst>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3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sz val="11"/>
      <name val="Arial CE"/>
      <family val="2"/>
      <charset val="238"/>
    </font>
    <font>
      <b/>
      <sz val="16"/>
      <name val="Arial CE"/>
      <charset val="238"/>
    </font>
    <font>
      <b/>
      <sz val="16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/>
    <xf numFmtId="3" fontId="8" fillId="0" borderId="0" xfId="0" applyNumberFormat="1" applyFont="1" applyBorder="1" applyAlignment="1">
      <alignment horizont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>
      <alignment vertical="center" wrapText="1"/>
    </xf>
    <xf numFmtId="0" fontId="2" fillId="0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12" fillId="0" borderId="0" xfId="0" applyFont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3" fontId="0" fillId="0" borderId="0" xfId="0" applyNumberFormat="1"/>
    <xf numFmtId="3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4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 applyProtection="1">
      <alignment vertical="center"/>
      <protection locked="0"/>
    </xf>
    <xf numFmtId="3" fontId="6" fillId="0" borderId="9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3" fontId="1" fillId="4" borderId="9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/>
    </xf>
    <xf numFmtId="2" fontId="1" fillId="4" borderId="9" xfId="0" applyNumberFormat="1" applyFont="1" applyFill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 applyProtection="1">
      <alignment vertical="center"/>
      <protection locked="0"/>
    </xf>
    <xf numFmtId="2" fontId="7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 applyProtection="1">
      <alignment vertical="center"/>
      <protection locked="0"/>
    </xf>
    <xf numFmtId="49" fontId="6" fillId="0" borderId="9" xfId="0" applyNumberFormat="1" applyFont="1" applyBorder="1" applyAlignment="1" applyProtection="1">
      <alignment vertical="center"/>
      <protection locked="0"/>
    </xf>
    <xf numFmtId="49" fontId="6" fillId="0" borderId="9" xfId="0" applyNumberFormat="1" applyFont="1" applyFill="1" applyBorder="1" applyAlignment="1">
      <alignment vertical="center"/>
    </xf>
    <xf numFmtId="2" fontId="6" fillId="0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Continuous" vertical="center"/>
    </xf>
    <xf numFmtId="49" fontId="1" fillId="4" borderId="9" xfId="0" applyNumberFormat="1" applyFont="1" applyFill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49" fontId="1" fillId="0" borderId="9" xfId="0" applyNumberFormat="1" applyFont="1" applyBorder="1" applyAlignment="1" applyProtection="1">
      <alignment vertical="center"/>
      <protection locked="0"/>
    </xf>
    <xf numFmtId="2" fontId="1" fillId="0" borderId="12" xfId="0" applyNumberFormat="1" applyFont="1" applyBorder="1" applyAlignment="1" applyProtection="1">
      <alignment vertical="center"/>
      <protection locked="0"/>
    </xf>
    <xf numFmtId="4" fontId="7" fillId="2" borderId="4" xfId="0" applyNumberFormat="1" applyFont="1" applyFill="1" applyBorder="1" applyAlignment="1">
      <alignment horizontal="centerContinuous" vertical="center"/>
    </xf>
    <xf numFmtId="4" fontId="5" fillId="0" borderId="9" xfId="0" applyNumberFormat="1" applyFont="1" applyBorder="1" applyAlignment="1">
      <alignment vertical="center"/>
    </xf>
    <xf numFmtId="4" fontId="1" fillId="4" borderId="9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4" fontId="7" fillId="0" borderId="9" xfId="0" applyNumberFormat="1" applyFont="1" applyBorder="1" applyAlignment="1">
      <alignment vertical="center"/>
    </xf>
    <xf numFmtId="4" fontId="6" fillId="0" borderId="9" xfId="0" applyNumberFormat="1" applyFont="1" applyBorder="1" applyAlignment="1" applyProtection="1">
      <alignment vertical="center"/>
      <protection locked="0"/>
    </xf>
    <xf numFmtId="4" fontId="6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horizontal="centerContinuous" vertical="center"/>
    </xf>
    <xf numFmtId="4" fontId="1" fillId="0" borderId="9" xfId="0" applyNumberFormat="1" applyFon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7" fillId="0" borderId="0" xfId="0" applyFont="1" applyFill="1"/>
    <xf numFmtId="0" fontId="11" fillId="0" borderId="0" xfId="0" applyFont="1" applyFill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373"/>
  <sheetViews>
    <sheetView tabSelected="1" view="pageBreakPreview" zoomScale="60" zoomScaleNormal="75" workbookViewId="0">
      <selection activeCell="F1" sqref="F1"/>
    </sheetView>
  </sheetViews>
  <sheetFormatPr defaultRowHeight="12.75" outlineLevelRow="2"/>
  <cols>
    <col min="1" max="1" width="12.5703125" bestFit="1" customWidth="1"/>
    <col min="2" max="2" width="4" customWidth="1"/>
    <col min="3" max="3" width="66.5703125" customWidth="1"/>
    <col min="4" max="4" width="18.7109375" style="20" bestFit="1" customWidth="1"/>
    <col min="5" max="5" width="19" style="20" bestFit="1" customWidth="1"/>
    <col min="6" max="6" width="19.85546875" customWidth="1"/>
    <col min="7" max="8" width="11.28515625" bestFit="1" customWidth="1"/>
    <col min="9" max="16384" width="9.140625" style="1"/>
  </cols>
  <sheetData>
    <row r="1" spans="1:8" ht="19.5" customHeight="1">
      <c r="A1" s="15"/>
      <c r="B1" s="95" t="s">
        <v>325</v>
      </c>
      <c r="C1" s="95"/>
      <c r="D1" s="95"/>
    </row>
    <row r="2" spans="1:8" ht="54.75" customHeight="1">
      <c r="B2" s="94" t="s">
        <v>78</v>
      </c>
      <c r="C2" s="94"/>
    </row>
    <row r="3" spans="1:8" ht="14.25" customHeight="1">
      <c r="A3" s="1"/>
      <c r="B3" s="1"/>
      <c r="C3" s="7"/>
    </row>
    <row r="4" spans="1:8" ht="19.5" customHeight="1" thickBot="1">
      <c r="A4" s="1"/>
      <c r="B4" s="1"/>
      <c r="C4" s="7"/>
      <c r="D4" s="2" t="s">
        <v>17</v>
      </c>
      <c r="E4" s="2" t="s">
        <v>17</v>
      </c>
      <c r="F4" s="2" t="s">
        <v>17</v>
      </c>
      <c r="G4" s="2" t="s">
        <v>17</v>
      </c>
      <c r="H4" s="2" t="s">
        <v>17</v>
      </c>
    </row>
    <row r="5" spans="1:8" s="8" customFormat="1" ht="51" customHeight="1" thickBot="1">
      <c r="A5" s="3" t="s">
        <v>16</v>
      </c>
      <c r="B5" s="4"/>
      <c r="C5" s="5" t="s">
        <v>4</v>
      </c>
      <c r="D5" s="21" t="s">
        <v>332</v>
      </c>
      <c r="E5" s="21" t="s">
        <v>331</v>
      </c>
      <c r="F5" s="6" t="s">
        <v>81</v>
      </c>
      <c r="G5" s="6" t="s">
        <v>82</v>
      </c>
      <c r="H5" s="6" t="s">
        <v>82</v>
      </c>
    </row>
    <row r="6" spans="1:8" s="92" customFormat="1" ht="20.25" customHeight="1">
      <c r="A6" s="30" t="s">
        <v>5</v>
      </c>
      <c r="B6" s="28"/>
      <c r="C6" s="28"/>
      <c r="D6" s="29"/>
      <c r="E6" s="29"/>
      <c r="F6" s="80"/>
      <c r="G6" s="29"/>
      <c r="H6" s="29"/>
    </row>
    <row r="7" spans="1:8" ht="30" customHeight="1">
      <c r="A7" s="32" t="s">
        <v>17</v>
      </c>
      <c r="B7" s="33" t="s">
        <v>0</v>
      </c>
      <c r="C7" s="34" t="s">
        <v>18</v>
      </c>
      <c r="D7" s="35">
        <f>+D8+D88+D99+D108</f>
        <v>18169015.899999999</v>
      </c>
      <c r="E7" s="35">
        <f>+E8+E88+E99+E108</f>
        <v>18178050.079999998</v>
      </c>
      <c r="F7" s="81">
        <f>+F8+F88+F99+F108</f>
        <v>14823264.030000001</v>
      </c>
      <c r="G7" s="65">
        <f t="shared" ref="G7:G12" si="0">IF(D7&lt;&gt;0,F7/D7*100,)</f>
        <v>81.585398524528799</v>
      </c>
      <c r="H7" s="65">
        <f t="shared" ref="H7:H12" si="1">IF(E7&lt;&gt;0,F7/E7*100,)</f>
        <v>81.544851976774851</v>
      </c>
    </row>
    <row r="8" spans="1:8" ht="16.5">
      <c r="A8" s="32"/>
      <c r="B8" s="36" t="s">
        <v>19</v>
      </c>
      <c r="C8" s="33" t="s">
        <v>6</v>
      </c>
      <c r="D8" s="35">
        <f>+D9+D44</f>
        <v>15561756.9</v>
      </c>
      <c r="E8" s="35">
        <f>+E9+E44</f>
        <v>15570391.08</v>
      </c>
      <c r="F8" s="81">
        <f>+F9+F44</f>
        <v>12897387.92</v>
      </c>
      <c r="G8" s="65">
        <f t="shared" si="0"/>
        <v>82.878739225132094</v>
      </c>
      <c r="H8" s="65">
        <f t="shared" si="1"/>
        <v>82.832780844962556</v>
      </c>
    </row>
    <row r="9" spans="1:8" ht="15.75">
      <c r="A9" s="48">
        <v>70</v>
      </c>
      <c r="B9" s="49"/>
      <c r="C9" s="49" t="s">
        <v>20</v>
      </c>
      <c r="D9" s="50">
        <f>D10+D14+D31+D43</f>
        <v>12062064</v>
      </c>
      <c r="E9" s="50">
        <f>E10+E14+E31+E43</f>
        <v>12062064</v>
      </c>
      <c r="F9" s="82">
        <f>F10+F14+F31+F43</f>
        <v>11414403.25</v>
      </c>
      <c r="G9" s="66">
        <f t="shared" si="0"/>
        <v>94.630597632378667</v>
      </c>
      <c r="H9" s="66">
        <f t="shared" si="1"/>
        <v>94.630597632378667</v>
      </c>
    </row>
    <row r="10" spans="1:8" ht="15.75" customHeight="1">
      <c r="A10" s="37">
        <v>700</v>
      </c>
      <c r="B10" s="38"/>
      <c r="C10" s="38" t="s">
        <v>7</v>
      </c>
      <c r="D10" s="39">
        <f t="shared" ref="D10:F11" si="2">D11</f>
        <v>9167766</v>
      </c>
      <c r="E10" s="39">
        <f t="shared" si="2"/>
        <v>9167766</v>
      </c>
      <c r="F10" s="83">
        <f t="shared" si="2"/>
        <v>9167766</v>
      </c>
      <c r="G10" s="67">
        <f t="shared" si="0"/>
        <v>100</v>
      </c>
      <c r="H10" s="67">
        <f t="shared" si="1"/>
        <v>100</v>
      </c>
    </row>
    <row r="11" spans="1:8" ht="15.75" customHeight="1" outlineLevel="1">
      <c r="A11" s="37">
        <v>7000</v>
      </c>
      <c r="B11" s="38"/>
      <c r="C11" s="38" t="s">
        <v>85</v>
      </c>
      <c r="D11" s="39">
        <f t="shared" si="2"/>
        <v>9167766</v>
      </c>
      <c r="E11" s="39">
        <f t="shared" si="2"/>
        <v>9167766</v>
      </c>
      <c r="F11" s="83">
        <f t="shared" si="2"/>
        <v>9167766</v>
      </c>
      <c r="G11" s="67">
        <f t="shared" si="0"/>
        <v>100</v>
      </c>
      <c r="H11" s="67">
        <f t="shared" si="1"/>
        <v>100</v>
      </c>
    </row>
    <row r="12" spans="1:8" ht="15.75" customHeight="1" outlineLevel="2">
      <c r="A12" s="37">
        <v>700020</v>
      </c>
      <c r="B12" s="38"/>
      <c r="C12" s="38" t="s">
        <v>86</v>
      </c>
      <c r="D12" s="39">
        <v>9167766</v>
      </c>
      <c r="E12" s="39">
        <v>9167766</v>
      </c>
      <c r="F12" s="83">
        <v>9167766</v>
      </c>
      <c r="G12" s="67">
        <f t="shared" si="0"/>
        <v>100</v>
      </c>
      <c r="H12" s="67">
        <f t="shared" si="1"/>
        <v>100</v>
      </c>
    </row>
    <row r="13" spans="1:8" ht="15.75" customHeight="1" outlineLevel="1">
      <c r="A13" s="37"/>
      <c r="B13" s="38"/>
      <c r="C13" s="38"/>
      <c r="D13" s="39"/>
      <c r="E13" s="39"/>
      <c r="F13" s="83"/>
      <c r="G13" s="68"/>
      <c r="H13" s="68"/>
    </row>
    <row r="14" spans="1:8" ht="15">
      <c r="A14" s="37">
        <v>703</v>
      </c>
      <c r="B14" s="38"/>
      <c r="C14" s="38" t="s">
        <v>8</v>
      </c>
      <c r="D14" s="39">
        <f>D15+D21+D23+D25</f>
        <v>2481328</v>
      </c>
      <c r="E14" s="39">
        <f>E15+E21+E23+E25</f>
        <v>2481328</v>
      </c>
      <c r="F14" s="83">
        <f>F15+F21+F23+F25</f>
        <v>1905107.9299999997</v>
      </c>
      <c r="G14" s="67">
        <f>IF(D14&lt;&gt;0,F14/D14*100,)</f>
        <v>76.777754895765483</v>
      </c>
      <c r="H14" s="67">
        <f>IF(E14&lt;&gt;0,F14/E14*100,)</f>
        <v>76.777754895765483</v>
      </c>
    </row>
    <row r="15" spans="1:8" ht="15" outlineLevel="1">
      <c r="A15" s="37">
        <v>7030</v>
      </c>
      <c r="B15" s="38"/>
      <c r="C15" s="38" t="s">
        <v>87</v>
      </c>
      <c r="D15" s="39">
        <f>D16+D17+D18+D19+D20</f>
        <v>1613108</v>
      </c>
      <c r="E15" s="39">
        <f>E16+E17+E18+E19+E20</f>
        <v>1613108</v>
      </c>
      <c r="F15" s="83">
        <f>F16+F17+F18+F19+F20</f>
        <v>1508605.5099999998</v>
      </c>
      <c r="G15" s="67">
        <f>IF(D15&lt;&gt;0,F15/D15*100,)</f>
        <v>93.521668109016858</v>
      </c>
      <c r="H15" s="67">
        <f>IF(E15&lt;&gt;0,F15/E15*100,)</f>
        <v>93.521668109016858</v>
      </c>
    </row>
    <row r="16" spans="1:8" ht="15" outlineLevel="2">
      <c r="A16" s="37">
        <v>703000</v>
      </c>
      <c r="B16" s="38"/>
      <c r="C16" s="38" t="s">
        <v>88</v>
      </c>
      <c r="D16" s="39">
        <v>14936</v>
      </c>
      <c r="E16" s="39">
        <v>14936</v>
      </c>
      <c r="F16" s="83">
        <v>22228.729999999996</v>
      </c>
      <c r="G16" s="67">
        <f>IF(D16&lt;&gt;0,F16/D16*100,)</f>
        <v>148.82652651312262</v>
      </c>
      <c r="H16" s="67">
        <f>IF(E16&lt;&gt;0,F16/E16*100,)</f>
        <v>148.82652651312262</v>
      </c>
    </row>
    <row r="17" spans="1:8" ht="15" outlineLevel="2">
      <c r="A17" s="37">
        <v>703001</v>
      </c>
      <c r="B17" s="38"/>
      <c r="C17" s="38" t="s">
        <v>89</v>
      </c>
      <c r="D17" s="39">
        <v>0</v>
      </c>
      <c r="E17" s="39">
        <v>0</v>
      </c>
      <c r="F17" s="83">
        <v>5089.9000000000005</v>
      </c>
      <c r="G17" s="68"/>
      <c r="H17" s="68"/>
    </row>
    <row r="18" spans="1:8" ht="15" outlineLevel="2">
      <c r="A18" s="37">
        <v>703003</v>
      </c>
      <c r="B18" s="38"/>
      <c r="C18" s="38" t="s">
        <v>90</v>
      </c>
      <c r="D18" s="39">
        <v>1025546</v>
      </c>
      <c r="E18" s="39">
        <v>1025546</v>
      </c>
      <c r="F18" s="83">
        <v>1005611.3199999998</v>
      </c>
      <c r="G18" s="67">
        <f t="shared" ref="G18:G27" si="3">IF(D18&lt;&gt;0,F18/D18*100,)</f>
        <v>98.056188605874311</v>
      </c>
      <c r="H18" s="67">
        <f t="shared" ref="H18:H27" si="4">IF(E18&lt;&gt;0,F18/E18*100,)</f>
        <v>98.056188605874311</v>
      </c>
    </row>
    <row r="19" spans="1:8" ht="15" outlineLevel="2">
      <c r="A19" s="37">
        <v>703004</v>
      </c>
      <c r="B19" s="38"/>
      <c r="C19" s="38" t="s">
        <v>91</v>
      </c>
      <c r="D19" s="39">
        <v>569626</v>
      </c>
      <c r="E19" s="39">
        <v>569626</v>
      </c>
      <c r="F19" s="83">
        <v>471739.54000000004</v>
      </c>
      <c r="G19" s="67">
        <f t="shared" si="3"/>
        <v>82.815661504215058</v>
      </c>
      <c r="H19" s="67">
        <f t="shared" si="4"/>
        <v>82.815661504215058</v>
      </c>
    </row>
    <row r="20" spans="1:8" ht="15" outlineLevel="2">
      <c r="A20" s="37">
        <v>703005</v>
      </c>
      <c r="B20" s="38"/>
      <c r="C20" s="38" t="s">
        <v>92</v>
      </c>
      <c r="D20" s="39">
        <v>3000</v>
      </c>
      <c r="E20" s="39">
        <v>3000</v>
      </c>
      <c r="F20" s="83">
        <v>3936.0199999999991</v>
      </c>
      <c r="G20" s="67">
        <f t="shared" si="3"/>
        <v>131.20066666666662</v>
      </c>
      <c r="H20" s="67">
        <f t="shared" si="4"/>
        <v>131.20066666666662</v>
      </c>
    </row>
    <row r="21" spans="1:8" ht="15" outlineLevel="1">
      <c r="A21" s="37">
        <v>7031</v>
      </c>
      <c r="B21" s="38"/>
      <c r="C21" s="38" t="s">
        <v>93</v>
      </c>
      <c r="D21" s="39">
        <f>D22</f>
        <v>7366</v>
      </c>
      <c r="E21" s="39">
        <f>E22</f>
        <v>7366</v>
      </c>
      <c r="F21" s="83">
        <f>F22</f>
        <v>3290.3200000000006</v>
      </c>
      <c r="G21" s="67">
        <f t="shared" si="3"/>
        <v>44.669019820798269</v>
      </c>
      <c r="H21" s="67">
        <f t="shared" si="4"/>
        <v>44.669019820798269</v>
      </c>
    </row>
    <row r="22" spans="1:8" ht="15" outlineLevel="2">
      <c r="A22" s="37">
        <v>703100</v>
      </c>
      <c r="B22" s="38"/>
      <c r="C22" s="38" t="s">
        <v>94</v>
      </c>
      <c r="D22" s="39">
        <v>7366</v>
      </c>
      <c r="E22" s="39">
        <v>7366</v>
      </c>
      <c r="F22" s="83">
        <v>3290.3200000000006</v>
      </c>
      <c r="G22" s="67">
        <f t="shared" si="3"/>
        <v>44.669019820798269</v>
      </c>
      <c r="H22" s="67">
        <f t="shared" si="4"/>
        <v>44.669019820798269</v>
      </c>
    </row>
    <row r="23" spans="1:8" ht="15" outlineLevel="1">
      <c r="A23" s="37">
        <v>7032</v>
      </c>
      <c r="B23" s="38"/>
      <c r="C23" s="38" t="s">
        <v>95</v>
      </c>
      <c r="D23" s="39">
        <f>D24</f>
        <v>132990</v>
      </c>
      <c r="E23" s="39">
        <f>E24</f>
        <v>132990</v>
      </c>
      <c r="F23" s="83">
        <f>F24</f>
        <v>146486.43000000002</v>
      </c>
      <c r="G23" s="67">
        <f t="shared" si="3"/>
        <v>110.14845477103543</v>
      </c>
      <c r="H23" s="67">
        <f t="shared" si="4"/>
        <v>110.14845477103543</v>
      </c>
    </row>
    <row r="24" spans="1:8" ht="15" outlineLevel="2">
      <c r="A24" s="37">
        <v>703200</v>
      </c>
      <c r="B24" s="38"/>
      <c r="C24" s="38" t="s">
        <v>96</v>
      </c>
      <c r="D24" s="39">
        <v>132990</v>
      </c>
      <c r="E24" s="39">
        <v>132990</v>
      </c>
      <c r="F24" s="83">
        <v>146486.43000000002</v>
      </c>
      <c r="G24" s="67">
        <f t="shared" si="3"/>
        <v>110.14845477103543</v>
      </c>
      <c r="H24" s="67">
        <f t="shared" si="4"/>
        <v>110.14845477103543</v>
      </c>
    </row>
    <row r="25" spans="1:8" ht="15" outlineLevel="1">
      <c r="A25" s="37">
        <v>7033</v>
      </c>
      <c r="B25" s="38"/>
      <c r="C25" s="38" t="s">
        <v>97</v>
      </c>
      <c r="D25" s="39">
        <f>D26+D27+D28+D29</f>
        <v>727864</v>
      </c>
      <c r="E25" s="39">
        <f>E26+E27+E28+E29</f>
        <v>727864</v>
      </c>
      <c r="F25" s="83">
        <f>F26+F27+F28+F29</f>
        <v>246725.67</v>
      </c>
      <c r="G25" s="67">
        <f t="shared" si="3"/>
        <v>33.897221184177269</v>
      </c>
      <c r="H25" s="67">
        <f t="shared" si="4"/>
        <v>33.897221184177269</v>
      </c>
    </row>
    <row r="26" spans="1:8" ht="15" outlineLevel="2">
      <c r="A26" s="37">
        <v>703300</v>
      </c>
      <c r="B26" s="38"/>
      <c r="C26" s="38" t="s">
        <v>98</v>
      </c>
      <c r="D26" s="39">
        <v>122760</v>
      </c>
      <c r="E26" s="39">
        <v>122760</v>
      </c>
      <c r="F26" s="83">
        <v>85065.09</v>
      </c>
      <c r="G26" s="67">
        <f t="shared" si="3"/>
        <v>69.293817204301064</v>
      </c>
      <c r="H26" s="67">
        <f t="shared" si="4"/>
        <v>69.293817204301064</v>
      </c>
    </row>
    <row r="27" spans="1:8" ht="15" outlineLevel="2">
      <c r="A27" s="37">
        <v>703301</v>
      </c>
      <c r="B27" s="38"/>
      <c r="C27" s="38" t="s">
        <v>99</v>
      </c>
      <c r="D27" s="39">
        <v>605104</v>
      </c>
      <c r="E27" s="39">
        <v>605104</v>
      </c>
      <c r="F27" s="83">
        <v>170301.51</v>
      </c>
      <c r="G27" s="67">
        <f t="shared" si="3"/>
        <v>28.144171910944237</v>
      </c>
      <c r="H27" s="67">
        <f t="shared" si="4"/>
        <v>28.144171910944237</v>
      </c>
    </row>
    <row r="28" spans="1:8" ht="15" outlineLevel="2">
      <c r="A28" s="37">
        <v>703302</v>
      </c>
      <c r="B28" s="38"/>
      <c r="C28" s="38" t="s">
        <v>100</v>
      </c>
      <c r="D28" s="39">
        <v>0</v>
      </c>
      <c r="E28" s="39">
        <v>0</v>
      </c>
      <c r="F28" s="83">
        <v>-41.05</v>
      </c>
      <c r="G28" s="68"/>
      <c r="H28" s="68"/>
    </row>
    <row r="29" spans="1:8" ht="15" outlineLevel="2">
      <c r="A29" s="37">
        <v>703303</v>
      </c>
      <c r="B29" s="38"/>
      <c r="C29" s="38" t="s">
        <v>101</v>
      </c>
      <c r="D29" s="39">
        <v>0</v>
      </c>
      <c r="E29" s="39">
        <v>0</v>
      </c>
      <c r="F29" s="83">
        <v>-8599.8799999999992</v>
      </c>
      <c r="G29" s="68"/>
      <c r="H29" s="68"/>
    </row>
    <row r="30" spans="1:8" ht="15" outlineLevel="1">
      <c r="A30" s="37"/>
      <c r="B30" s="38"/>
      <c r="C30" s="38"/>
      <c r="D30" s="39"/>
      <c r="E30" s="39"/>
      <c r="F30" s="83"/>
      <c r="G30" s="68"/>
      <c r="H30" s="68"/>
    </row>
    <row r="31" spans="1:8" ht="15">
      <c r="A31" s="37">
        <v>704</v>
      </c>
      <c r="B31" s="38"/>
      <c r="C31" s="38" t="s">
        <v>9</v>
      </c>
      <c r="D31" s="39">
        <f>D32+D34</f>
        <v>412970</v>
      </c>
      <c r="E31" s="39">
        <f>E32+E34</f>
        <v>412970</v>
      </c>
      <c r="F31" s="83">
        <f>F32+F34</f>
        <v>341529.32</v>
      </c>
      <c r="G31" s="67">
        <f t="shared" ref="G31:G41" si="5">IF(D31&lt;&gt;0,F31/D31*100,)</f>
        <v>82.70075792430444</v>
      </c>
      <c r="H31" s="67">
        <f t="shared" ref="H31:H41" si="6">IF(E31&lt;&gt;0,F31/E31*100,)</f>
        <v>82.70075792430444</v>
      </c>
    </row>
    <row r="32" spans="1:8" ht="15" outlineLevel="1">
      <c r="A32" s="37">
        <v>7044</v>
      </c>
      <c r="B32" s="38"/>
      <c r="C32" s="38" t="s">
        <v>102</v>
      </c>
      <c r="D32" s="39">
        <f>D33</f>
        <v>66394</v>
      </c>
      <c r="E32" s="39">
        <f>E33</f>
        <v>66394</v>
      </c>
      <c r="F32" s="83">
        <f>F33</f>
        <v>10957.870000000006</v>
      </c>
      <c r="G32" s="67">
        <f t="shared" si="5"/>
        <v>16.504307618158276</v>
      </c>
      <c r="H32" s="67">
        <f t="shared" si="6"/>
        <v>16.504307618158276</v>
      </c>
    </row>
    <row r="33" spans="1:8" ht="15" outlineLevel="2">
      <c r="A33" s="37">
        <v>704403</v>
      </c>
      <c r="B33" s="38"/>
      <c r="C33" s="38" t="s">
        <v>103</v>
      </c>
      <c r="D33" s="39">
        <v>66394</v>
      </c>
      <c r="E33" s="39">
        <v>66394</v>
      </c>
      <c r="F33" s="83">
        <v>10957.870000000006</v>
      </c>
      <c r="G33" s="67">
        <f t="shared" si="5"/>
        <v>16.504307618158276</v>
      </c>
      <c r="H33" s="67">
        <f t="shared" si="6"/>
        <v>16.504307618158276</v>
      </c>
    </row>
    <row r="34" spans="1:8" ht="15" outlineLevel="1">
      <c r="A34" s="37">
        <v>7047</v>
      </c>
      <c r="B34" s="38"/>
      <c r="C34" s="38" t="s">
        <v>104</v>
      </c>
      <c r="D34" s="39">
        <f>D35+D36+D37+D38+D39+D40+D41</f>
        <v>346576</v>
      </c>
      <c r="E34" s="39">
        <f>E35+E36+E37+E38+E39+E40+E41</f>
        <v>346576</v>
      </c>
      <c r="F34" s="83">
        <f>F35+F36+F37+F38+F39+F40+F41</f>
        <v>330571.45</v>
      </c>
      <c r="G34" s="67">
        <f t="shared" si="5"/>
        <v>95.382095124878816</v>
      </c>
      <c r="H34" s="67">
        <f t="shared" si="6"/>
        <v>95.382095124878816</v>
      </c>
    </row>
    <row r="35" spans="1:8" ht="15" outlineLevel="2">
      <c r="A35" s="37">
        <v>704700</v>
      </c>
      <c r="B35" s="38"/>
      <c r="C35" s="38" t="s">
        <v>105</v>
      </c>
      <c r="D35" s="39">
        <v>120000</v>
      </c>
      <c r="E35" s="39">
        <v>120000</v>
      </c>
      <c r="F35" s="83">
        <v>153496.86000000002</v>
      </c>
      <c r="G35" s="67">
        <f t="shared" si="5"/>
        <v>127.91405000000002</v>
      </c>
      <c r="H35" s="67">
        <f t="shared" si="6"/>
        <v>127.91405000000002</v>
      </c>
    </row>
    <row r="36" spans="1:8" ht="15" outlineLevel="2">
      <c r="A36" s="37">
        <v>704704</v>
      </c>
      <c r="B36" s="38"/>
      <c r="C36" s="38" t="s">
        <v>106</v>
      </c>
      <c r="D36" s="39">
        <v>82360</v>
      </c>
      <c r="E36" s="39">
        <v>82360</v>
      </c>
      <c r="F36" s="83">
        <v>66803.349999999991</v>
      </c>
      <c r="G36" s="67">
        <f t="shared" si="5"/>
        <v>81.111401165614367</v>
      </c>
      <c r="H36" s="67">
        <f t="shared" si="6"/>
        <v>81.111401165614367</v>
      </c>
    </row>
    <row r="37" spans="1:8" ht="15" outlineLevel="2">
      <c r="A37" s="37">
        <v>704706</v>
      </c>
      <c r="B37" s="38"/>
      <c r="C37" s="38" t="s">
        <v>107</v>
      </c>
      <c r="D37" s="39">
        <v>4615</v>
      </c>
      <c r="E37" s="39">
        <v>4615</v>
      </c>
      <c r="F37" s="83">
        <v>4156.079999999999</v>
      </c>
      <c r="G37" s="67">
        <f t="shared" si="5"/>
        <v>90.055904658721545</v>
      </c>
      <c r="H37" s="67">
        <f t="shared" si="6"/>
        <v>90.055904658721545</v>
      </c>
    </row>
    <row r="38" spans="1:8" ht="15" outlineLevel="2">
      <c r="A38" s="37">
        <v>704707</v>
      </c>
      <c r="B38" s="38"/>
      <c r="C38" s="38" t="s">
        <v>108</v>
      </c>
      <c r="D38" s="39">
        <v>1678</v>
      </c>
      <c r="E38" s="39">
        <v>1678</v>
      </c>
      <c r="F38" s="83">
        <v>394.73</v>
      </c>
      <c r="G38" s="67">
        <f t="shared" si="5"/>
        <v>23.523837902264603</v>
      </c>
      <c r="H38" s="67">
        <f t="shared" si="6"/>
        <v>23.523837902264603</v>
      </c>
    </row>
    <row r="39" spans="1:8" ht="15" outlineLevel="2">
      <c r="A39" s="37">
        <v>704708</v>
      </c>
      <c r="B39" s="38"/>
      <c r="C39" s="38" t="s">
        <v>109</v>
      </c>
      <c r="D39" s="39">
        <v>9923</v>
      </c>
      <c r="E39" s="39">
        <v>9923</v>
      </c>
      <c r="F39" s="83">
        <v>14128.060000000003</v>
      </c>
      <c r="G39" s="67">
        <f t="shared" si="5"/>
        <v>142.37690214652829</v>
      </c>
      <c r="H39" s="67">
        <f t="shared" si="6"/>
        <v>142.37690214652829</v>
      </c>
    </row>
    <row r="40" spans="1:8" ht="15" outlineLevel="2">
      <c r="A40" s="37">
        <v>704709</v>
      </c>
      <c r="B40" s="38"/>
      <c r="C40" s="38" t="s">
        <v>110</v>
      </c>
      <c r="D40" s="39">
        <v>7000</v>
      </c>
      <c r="E40" s="39">
        <v>7000</v>
      </c>
      <c r="F40" s="83">
        <v>6764.78</v>
      </c>
      <c r="G40" s="67">
        <f t="shared" si="5"/>
        <v>96.639714285714291</v>
      </c>
      <c r="H40" s="67">
        <f t="shared" si="6"/>
        <v>96.639714285714291</v>
      </c>
    </row>
    <row r="41" spans="1:8" ht="15" outlineLevel="2">
      <c r="A41" s="37">
        <v>704719</v>
      </c>
      <c r="B41" s="38"/>
      <c r="C41" s="38" t="s">
        <v>111</v>
      </c>
      <c r="D41" s="39">
        <v>121000</v>
      </c>
      <c r="E41" s="39">
        <v>121000</v>
      </c>
      <c r="F41" s="83">
        <v>84827.59</v>
      </c>
      <c r="G41" s="67">
        <f t="shared" si="5"/>
        <v>70.105446280991728</v>
      </c>
      <c r="H41" s="67">
        <f t="shared" si="6"/>
        <v>70.105446280991728</v>
      </c>
    </row>
    <row r="42" spans="1:8" ht="15" outlineLevel="1">
      <c r="A42" s="37"/>
      <c r="B42" s="38"/>
      <c r="C42" s="38"/>
      <c r="D42" s="39"/>
      <c r="E42" s="39"/>
      <c r="F42" s="83"/>
      <c r="G42" s="68"/>
      <c r="H42" s="68"/>
    </row>
    <row r="43" spans="1:8" ht="15">
      <c r="A43" s="37">
        <v>706</v>
      </c>
      <c r="B43" s="38"/>
      <c r="C43" s="38" t="s">
        <v>21</v>
      </c>
      <c r="D43" s="39"/>
      <c r="E43" s="39"/>
      <c r="F43" s="83"/>
      <c r="G43" s="68"/>
      <c r="H43" s="68"/>
    </row>
    <row r="44" spans="1:8" ht="15.75">
      <c r="A44" s="48">
        <v>71</v>
      </c>
      <c r="B44" s="49"/>
      <c r="C44" s="49" t="s">
        <v>22</v>
      </c>
      <c r="D44" s="50">
        <f>+D45+D65+D69+D74+D79</f>
        <v>3499692.9</v>
      </c>
      <c r="E44" s="50">
        <f>+E45+E65+E69+E74+E79</f>
        <v>3508327.08</v>
      </c>
      <c r="F44" s="82">
        <f>+F45+F65+F69+F74+F79</f>
        <v>1482984.6700000002</v>
      </c>
      <c r="G44" s="66">
        <f t="shared" ref="G44:G50" si="7">IF(D44&lt;&gt;0,F44/D44*100,)</f>
        <v>42.37470864943608</v>
      </c>
      <c r="H44" s="66">
        <f t="shared" ref="H44:H50" si="8">IF(E44&lt;&gt;0,F44/E44*100,)</f>
        <v>42.270422232125519</v>
      </c>
    </row>
    <row r="45" spans="1:8" ht="15">
      <c r="A45" s="37">
        <v>710</v>
      </c>
      <c r="B45" s="38"/>
      <c r="C45" s="38" t="s">
        <v>23</v>
      </c>
      <c r="D45" s="39">
        <f>D46+D48+D53</f>
        <v>952917</v>
      </c>
      <c r="E45" s="39">
        <f>E46+E48+E53</f>
        <v>957517</v>
      </c>
      <c r="F45" s="83">
        <f>F46+F48+F53</f>
        <v>921174.03000000014</v>
      </c>
      <c r="G45" s="67">
        <f t="shared" si="7"/>
        <v>96.668863080415207</v>
      </c>
      <c r="H45" s="67">
        <f t="shared" si="8"/>
        <v>96.204456944367578</v>
      </c>
    </row>
    <row r="46" spans="1:8" ht="15" outlineLevel="1">
      <c r="A46" s="37">
        <v>7100</v>
      </c>
      <c r="B46" s="38"/>
      <c r="C46" s="38" t="s">
        <v>112</v>
      </c>
      <c r="D46" s="39">
        <f>D47</f>
        <v>9207</v>
      </c>
      <c r="E46" s="39">
        <f>E47</f>
        <v>9207</v>
      </c>
      <c r="F46" s="83">
        <f>F47</f>
        <v>8944.6</v>
      </c>
      <c r="G46" s="67">
        <f t="shared" si="7"/>
        <v>97.149994569349403</v>
      </c>
      <c r="H46" s="67">
        <f t="shared" si="8"/>
        <v>97.149994569349403</v>
      </c>
    </row>
    <row r="47" spans="1:8" ht="15" outlineLevel="2">
      <c r="A47" s="37">
        <v>710005</v>
      </c>
      <c r="B47" s="38"/>
      <c r="C47" s="38" t="s">
        <v>113</v>
      </c>
      <c r="D47" s="39">
        <v>9207</v>
      </c>
      <c r="E47" s="39">
        <v>9207</v>
      </c>
      <c r="F47" s="83">
        <v>8944.6</v>
      </c>
      <c r="G47" s="67">
        <f t="shared" si="7"/>
        <v>97.149994569349403</v>
      </c>
      <c r="H47" s="67">
        <f t="shared" si="8"/>
        <v>97.149994569349403</v>
      </c>
    </row>
    <row r="48" spans="1:8" ht="15" outlineLevel="1">
      <c r="A48" s="37">
        <v>7102</v>
      </c>
      <c r="B48" s="38"/>
      <c r="C48" s="38" t="s">
        <v>114</v>
      </c>
      <c r="D48" s="39">
        <f>D49+D50+D51+D52</f>
        <v>27140</v>
      </c>
      <c r="E48" s="39">
        <f>E49+E50+E51+E52</f>
        <v>27140</v>
      </c>
      <c r="F48" s="83">
        <f>F49+F50+F51+F52</f>
        <v>22520.409999999996</v>
      </c>
      <c r="G48" s="67">
        <f t="shared" si="7"/>
        <v>82.978666175386877</v>
      </c>
      <c r="H48" s="67">
        <f t="shared" si="8"/>
        <v>82.978666175386877</v>
      </c>
    </row>
    <row r="49" spans="1:8" ht="15" outlineLevel="2">
      <c r="A49" s="37">
        <v>710200</v>
      </c>
      <c r="B49" s="38"/>
      <c r="C49" s="38" t="s">
        <v>115</v>
      </c>
      <c r="D49" s="39">
        <v>5440</v>
      </c>
      <c r="E49" s="39">
        <v>5440</v>
      </c>
      <c r="F49" s="83">
        <v>5467.4599999999991</v>
      </c>
      <c r="G49" s="67">
        <f t="shared" si="7"/>
        <v>100.5047794117647</v>
      </c>
      <c r="H49" s="67">
        <f t="shared" si="8"/>
        <v>100.5047794117647</v>
      </c>
    </row>
    <row r="50" spans="1:8" ht="15" outlineLevel="2">
      <c r="A50" s="37">
        <v>710201</v>
      </c>
      <c r="B50" s="38"/>
      <c r="C50" s="38" t="s">
        <v>116</v>
      </c>
      <c r="D50" s="39">
        <v>21700</v>
      </c>
      <c r="E50" s="39">
        <v>21700</v>
      </c>
      <c r="F50" s="83">
        <v>16592.909999999996</v>
      </c>
      <c r="G50" s="67">
        <f t="shared" si="7"/>
        <v>76.465023041474637</v>
      </c>
      <c r="H50" s="67">
        <f t="shared" si="8"/>
        <v>76.465023041474637</v>
      </c>
    </row>
    <row r="51" spans="1:8" ht="15" outlineLevel="2">
      <c r="A51" s="37">
        <v>710210</v>
      </c>
      <c r="B51" s="38"/>
      <c r="C51" s="38" t="s">
        <v>117</v>
      </c>
      <c r="D51" s="39">
        <v>0</v>
      </c>
      <c r="E51" s="39">
        <v>0</v>
      </c>
      <c r="F51" s="83">
        <v>252.39</v>
      </c>
      <c r="G51" s="68"/>
      <c r="H51" s="68"/>
    </row>
    <row r="52" spans="1:8" ht="15" outlineLevel="2">
      <c r="A52" s="37">
        <v>710215</v>
      </c>
      <c r="B52" s="38"/>
      <c r="C52" s="38" t="s">
        <v>118</v>
      </c>
      <c r="D52" s="39">
        <v>0</v>
      </c>
      <c r="E52" s="39">
        <v>0</v>
      </c>
      <c r="F52" s="83">
        <v>207.65</v>
      </c>
      <c r="G52" s="68"/>
      <c r="H52" s="68"/>
    </row>
    <row r="53" spans="1:8" ht="15" outlineLevel="1">
      <c r="A53" s="37">
        <v>7103</v>
      </c>
      <c r="B53" s="38"/>
      <c r="C53" s="38" t="s">
        <v>119</v>
      </c>
      <c r="D53" s="39">
        <f>D54+D55+D56+D57+D58+D59+D60+D61+D62+D63</f>
        <v>916570</v>
      </c>
      <c r="E53" s="39">
        <f>E54+E55+E56+E57+E58+E59+E60+E61+E62+E63</f>
        <v>921170</v>
      </c>
      <c r="F53" s="83">
        <f>F54+F55+F56+F57+F58+F59+F60+F61+F62+F63</f>
        <v>889709.02000000014</v>
      </c>
      <c r="G53" s="67">
        <f t="shared" ref="G53:G60" si="9">IF(D53&lt;&gt;0,F53/D53*100,)</f>
        <v>97.069402227871322</v>
      </c>
      <c r="H53" s="67">
        <f t="shared" ref="H53:H60" si="10">IF(E53&lt;&gt;0,F53/E53*100,)</f>
        <v>96.584671667553238</v>
      </c>
    </row>
    <row r="54" spans="1:8" ht="15" outlineLevel="2">
      <c r="A54" s="37">
        <v>710300</v>
      </c>
      <c r="B54" s="38"/>
      <c r="C54" s="38" t="s">
        <v>120</v>
      </c>
      <c r="D54" s="39">
        <v>800</v>
      </c>
      <c r="E54" s="39">
        <v>800</v>
      </c>
      <c r="F54" s="83">
        <v>1035.29</v>
      </c>
      <c r="G54" s="67">
        <f t="shared" si="9"/>
        <v>129.41125</v>
      </c>
      <c r="H54" s="67">
        <f t="shared" si="10"/>
        <v>129.41125</v>
      </c>
    </row>
    <row r="55" spans="1:8" ht="15" outlineLevel="2">
      <c r="A55" s="37">
        <v>710301</v>
      </c>
      <c r="B55" s="38"/>
      <c r="C55" s="38" t="s">
        <v>121</v>
      </c>
      <c r="D55" s="39">
        <v>301340</v>
      </c>
      <c r="E55" s="39">
        <v>301340</v>
      </c>
      <c r="F55" s="83">
        <v>271051.52000000002</v>
      </c>
      <c r="G55" s="67">
        <f t="shared" si="9"/>
        <v>89.948735647441438</v>
      </c>
      <c r="H55" s="67">
        <f t="shared" si="10"/>
        <v>89.948735647441438</v>
      </c>
    </row>
    <row r="56" spans="1:8" ht="15" outlineLevel="2">
      <c r="A56" s="37">
        <v>710302</v>
      </c>
      <c r="B56" s="38"/>
      <c r="C56" s="38" t="s">
        <v>326</v>
      </c>
      <c r="D56" s="39">
        <v>220000</v>
      </c>
      <c r="E56" s="39">
        <v>220000</v>
      </c>
      <c r="F56" s="83">
        <v>231863.78000000003</v>
      </c>
      <c r="G56" s="67">
        <f t="shared" si="9"/>
        <v>105.3926272727273</v>
      </c>
      <c r="H56" s="67">
        <f t="shared" si="10"/>
        <v>105.3926272727273</v>
      </c>
    </row>
    <row r="57" spans="1:8" ht="15" outlineLevel="2">
      <c r="A57" s="37">
        <v>710304</v>
      </c>
      <c r="B57" s="38"/>
      <c r="C57" s="38" t="s">
        <v>122</v>
      </c>
      <c r="D57" s="39">
        <v>24700</v>
      </c>
      <c r="E57" s="39">
        <v>26300</v>
      </c>
      <c r="F57" s="83">
        <v>61471.180000000008</v>
      </c>
      <c r="G57" s="67">
        <f t="shared" si="9"/>
        <v>248.87117408906886</v>
      </c>
      <c r="H57" s="67">
        <f t="shared" si="10"/>
        <v>233.7307224334601</v>
      </c>
    </row>
    <row r="58" spans="1:8" ht="15" outlineLevel="2">
      <c r="A58" s="37">
        <v>710305</v>
      </c>
      <c r="B58" s="38"/>
      <c r="C58" s="38" t="s">
        <v>123</v>
      </c>
      <c r="D58" s="39">
        <v>6000</v>
      </c>
      <c r="E58" s="39">
        <v>9000</v>
      </c>
      <c r="F58" s="83">
        <v>9821.1100000000024</v>
      </c>
      <c r="G58" s="67">
        <f t="shared" si="9"/>
        <v>163.6851666666667</v>
      </c>
      <c r="H58" s="67">
        <f t="shared" si="10"/>
        <v>109.12344444444446</v>
      </c>
    </row>
    <row r="59" spans="1:8" ht="15" outlineLevel="2">
      <c r="A59" s="37">
        <v>710306</v>
      </c>
      <c r="B59" s="38"/>
      <c r="C59" s="38" t="s">
        <v>124</v>
      </c>
      <c r="D59" s="39">
        <v>74745</v>
      </c>
      <c r="E59" s="39">
        <v>74745</v>
      </c>
      <c r="F59" s="83">
        <v>74745.5</v>
      </c>
      <c r="G59" s="67">
        <f t="shared" si="9"/>
        <v>100.00066894106629</v>
      </c>
      <c r="H59" s="67">
        <f t="shared" si="10"/>
        <v>100.00066894106629</v>
      </c>
    </row>
    <row r="60" spans="1:8" ht="15" outlineLevel="2">
      <c r="A60" s="37">
        <v>710309</v>
      </c>
      <c r="B60" s="38"/>
      <c r="C60" s="38" t="s">
        <v>125</v>
      </c>
      <c r="D60" s="39">
        <v>143110</v>
      </c>
      <c r="E60" s="39">
        <v>143110</v>
      </c>
      <c r="F60" s="83">
        <v>124437.77</v>
      </c>
      <c r="G60" s="67">
        <f t="shared" si="9"/>
        <v>86.952533016560693</v>
      </c>
      <c r="H60" s="67">
        <f t="shared" si="10"/>
        <v>86.952533016560693</v>
      </c>
    </row>
    <row r="61" spans="1:8" ht="15" outlineLevel="2">
      <c r="A61" s="37">
        <v>710310</v>
      </c>
      <c r="B61" s="38"/>
      <c r="C61" s="38" t="s">
        <v>126</v>
      </c>
      <c r="D61" s="39">
        <v>0</v>
      </c>
      <c r="E61" s="39">
        <v>0</v>
      </c>
      <c r="F61" s="83">
        <v>12.66</v>
      </c>
      <c r="G61" s="68"/>
      <c r="H61" s="68"/>
    </row>
    <row r="62" spans="1:8" ht="15" outlineLevel="2">
      <c r="A62" s="37">
        <v>710312</v>
      </c>
      <c r="B62" s="38"/>
      <c r="C62" s="38" t="s">
        <v>127</v>
      </c>
      <c r="D62" s="39">
        <v>2148</v>
      </c>
      <c r="E62" s="39">
        <v>2148</v>
      </c>
      <c r="F62" s="83">
        <v>2313.0099999999998</v>
      </c>
      <c r="G62" s="67">
        <f>IF(D62&lt;&gt;0,F62/D62*100,)</f>
        <v>107.68202979515829</v>
      </c>
      <c r="H62" s="67">
        <f>IF(E62&lt;&gt;0,F62/E62*100,)</f>
        <v>107.68202979515829</v>
      </c>
    </row>
    <row r="63" spans="1:8" ht="15" outlineLevel="2">
      <c r="A63" s="37">
        <v>710399</v>
      </c>
      <c r="B63" s="38"/>
      <c r="C63" s="38" t="s">
        <v>128</v>
      </c>
      <c r="D63" s="39">
        <v>143727</v>
      </c>
      <c r="E63" s="39">
        <v>143727</v>
      </c>
      <c r="F63" s="83">
        <v>112957.20000000003</v>
      </c>
      <c r="G63" s="67">
        <f>IF(D63&lt;&gt;0,F63/D63*100,)</f>
        <v>78.591496378551014</v>
      </c>
      <c r="H63" s="67">
        <f>IF(E63&lt;&gt;0,F63/E63*100,)</f>
        <v>78.591496378551014</v>
      </c>
    </row>
    <row r="64" spans="1:8" ht="15" outlineLevel="1">
      <c r="A64" s="37"/>
      <c r="B64" s="38"/>
      <c r="C64" s="38"/>
      <c r="D64" s="39"/>
      <c r="E64" s="39"/>
      <c r="F64" s="83"/>
      <c r="G64" s="68"/>
      <c r="H64" s="68"/>
    </row>
    <row r="65" spans="1:8" ht="15">
      <c r="A65" s="37">
        <v>711</v>
      </c>
      <c r="B65" s="38"/>
      <c r="C65" s="38" t="s">
        <v>10</v>
      </c>
      <c r="D65" s="39">
        <f t="shared" ref="D65:F66" si="11">D66</f>
        <v>23529</v>
      </c>
      <c r="E65" s="39">
        <f t="shared" si="11"/>
        <v>23529</v>
      </c>
      <c r="F65" s="83">
        <f t="shared" si="11"/>
        <v>6630.7899999999972</v>
      </c>
      <c r="G65" s="67">
        <f>IF(D65&lt;&gt;0,F65/D65*100,)</f>
        <v>28.181350673636778</v>
      </c>
      <c r="H65" s="67">
        <f>IF(E65&lt;&gt;0,F65/E65*100,)</f>
        <v>28.181350673636778</v>
      </c>
    </row>
    <row r="66" spans="1:8" ht="15" outlineLevel="1">
      <c r="A66" s="37">
        <v>7111</v>
      </c>
      <c r="B66" s="38"/>
      <c r="C66" s="38" t="s">
        <v>129</v>
      </c>
      <c r="D66" s="39">
        <f t="shared" si="11"/>
        <v>23529</v>
      </c>
      <c r="E66" s="39">
        <f t="shared" si="11"/>
        <v>23529</v>
      </c>
      <c r="F66" s="83">
        <f t="shared" si="11"/>
        <v>6630.7899999999972</v>
      </c>
      <c r="G66" s="67">
        <f>IF(D66&lt;&gt;0,F66/D66*100,)</f>
        <v>28.181350673636778</v>
      </c>
      <c r="H66" s="67">
        <f>IF(E66&lt;&gt;0,F66/E66*100,)</f>
        <v>28.181350673636778</v>
      </c>
    </row>
    <row r="67" spans="1:8" ht="15" outlineLevel="2">
      <c r="A67" s="37">
        <v>711100</v>
      </c>
      <c r="B67" s="38"/>
      <c r="C67" s="38" t="s">
        <v>129</v>
      </c>
      <c r="D67" s="39">
        <v>23529</v>
      </c>
      <c r="E67" s="39">
        <v>23529</v>
      </c>
      <c r="F67" s="83">
        <v>6630.7899999999972</v>
      </c>
      <c r="G67" s="67">
        <f>IF(D67&lt;&gt;0,F67/D67*100,)</f>
        <v>28.181350673636778</v>
      </c>
      <c r="H67" s="67">
        <f>IF(E67&lt;&gt;0,F67/E67*100,)</f>
        <v>28.181350673636778</v>
      </c>
    </row>
    <row r="68" spans="1:8" ht="15" outlineLevel="1">
      <c r="A68" s="37"/>
      <c r="B68" s="38"/>
      <c r="C68" s="38"/>
      <c r="D68" s="39"/>
      <c r="E68" s="39"/>
      <c r="F68" s="83"/>
      <c r="G68" s="68"/>
      <c r="H68" s="68"/>
    </row>
    <row r="69" spans="1:8" ht="15">
      <c r="A69" s="37">
        <v>712</v>
      </c>
      <c r="B69" s="38"/>
      <c r="C69" s="38" t="s">
        <v>24</v>
      </c>
      <c r="D69" s="39">
        <f>D70</f>
        <v>42761</v>
      </c>
      <c r="E69" s="39">
        <f>E70</f>
        <v>42761</v>
      </c>
      <c r="F69" s="83">
        <f>F70</f>
        <v>41556.549999999988</v>
      </c>
      <c r="G69" s="67">
        <f>IF(D69&lt;&gt;0,F69/D69*100,)</f>
        <v>97.183297864876849</v>
      </c>
      <c r="H69" s="67">
        <f>IF(E69&lt;&gt;0,F69/E69*100,)</f>
        <v>97.183297864876849</v>
      </c>
    </row>
    <row r="70" spans="1:8" ht="15" outlineLevel="1">
      <c r="A70" s="37">
        <v>7120</v>
      </c>
      <c r="B70" s="38"/>
      <c r="C70" s="38" t="s">
        <v>130</v>
      </c>
      <c r="D70" s="39">
        <f>D71+D72</f>
        <v>42761</v>
      </c>
      <c r="E70" s="39">
        <f>E71+E72</f>
        <v>42761</v>
      </c>
      <c r="F70" s="83">
        <f>F71+F72</f>
        <v>41556.549999999988</v>
      </c>
      <c r="G70" s="67">
        <f>IF(D70&lt;&gt;0,F70/D70*100,)</f>
        <v>97.183297864876849</v>
      </c>
      <c r="H70" s="67">
        <f>IF(E70&lt;&gt;0,F70/E70*100,)</f>
        <v>97.183297864876849</v>
      </c>
    </row>
    <row r="71" spans="1:8" ht="15" outlineLevel="2">
      <c r="A71" s="37">
        <v>712001</v>
      </c>
      <c r="B71" s="38"/>
      <c r="C71" s="38" t="s">
        <v>130</v>
      </c>
      <c r="D71" s="39">
        <v>40920</v>
      </c>
      <c r="E71" s="39">
        <v>40920</v>
      </c>
      <c r="F71" s="83">
        <v>36893.209999999992</v>
      </c>
      <c r="G71" s="67">
        <f>IF(D71&lt;&gt;0,F71/D71*100,)</f>
        <v>90.159359726295179</v>
      </c>
      <c r="H71" s="67">
        <f>IF(E71&lt;&gt;0,F71/E71*100,)</f>
        <v>90.159359726295179</v>
      </c>
    </row>
    <row r="72" spans="1:8" ht="15" outlineLevel="2">
      <c r="A72" s="37">
        <v>712007</v>
      </c>
      <c r="B72" s="38"/>
      <c r="C72" s="38" t="s">
        <v>131</v>
      </c>
      <c r="D72" s="39">
        <v>1841</v>
      </c>
      <c r="E72" s="39">
        <v>1841</v>
      </c>
      <c r="F72" s="83">
        <v>4663.34</v>
      </c>
      <c r="G72" s="67">
        <f>IF(D72&lt;&gt;0,F72/D72*100,)</f>
        <v>253.30472569255841</v>
      </c>
      <c r="H72" s="67">
        <f>IF(E72&lt;&gt;0,F72/E72*100,)</f>
        <v>253.30472569255841</v>
      </c>
    </row>
    <row r="73" spans="1:8" ht="15" outlineLevel="1">
      <c r="A73" s="37"/>
      <c r="B73" s="38"/>
      <c r="C73" s="38"/>
      <c r="D73" s="39"/>
      <c r="E73" s="39"/>
      <c r="F73" s="83"/>
      <c r="G73" s="68"/>
      <c r="H73" s="68"/>
    </row>
    <row r="74" spans="1:8" ht="15">
      <c r="A74" s="37">
        <v>713</v>
      </c>
      <c r="B74" s="38"/>
      <c r="C74" s="38" t="s">
        <v>11</v>
      </c>
      <c r="D74" s="39">
        <f>D75</f>
        <v>34200</v>
      </c>
      <c r="E74" s="39">
        <f>E75</f>
        <v>34200</v>
      </c>
      <c r="F74" s="83">
        <f>F75</f>
        <v>3211.1200000000003</v>
      </c>
      <c r="G74" s="67">
        <f>IF(D74&lt;&gt;0,F74/D74*100,)</f>
        <v>9.3892397660818716</v>
      </c>
      <c r="H74" s="67">
        <f>IF(E74&lt;&gt;0,F74/E74*100,)</f>
        <v>9.3892397660818716</v>
      </c>
    </row>
    <row r="75" spans="1:8" ht="15" outlineLevel="1">
      <c r="A75" s="37">
        <v>7130</v>
      </c>
      <c r="B75" s="38"/>
      <c r="C75" s="38" t="s">
        <v>132</v>
      </c>
      <c r="D75" s="39">
        <f>D76+D77</f>
        <v>34200</v>
      </c>
      <c r="E75" s="39">
        <f>E76+E77</f>
        <v>34200</v>
      </c>
      <c r="F75" s="83">
        <f>F76+F77</f>
        <v>3211.1200000000003</v>
      </c>
      <c r="G75" s="67">
        <f>IF(D75&lt;&gt;0,F75/D75*100,)</f>
        <v>9.3892397660818716</v>
      </c>
      <c r="H75" s="67">
        <f>IF(E75&lt;&gt;0,F75/E75*100,)</f>
        <v>9.3892397660818716</v>
      </c>
    </row>
    <row r="76" spans="1:8" ht="15" outlineLevel="2">
      <c r="A76" s="37">
        <v>713000</v>
      </c>
      <c r="B76" s="38"/>
      <c r="C76" s="38" t="s">
        <v>132</v>
      </c>
      <c r="D76" s="39">
        <v>33500</v>
      </c>
      <c r="E76" s="39">
        <v>33500</v>
      </c>
      <c r="F76" s="83">
        <v>3211.1200000000003</v>
      </c>
      <c r="G76" s="67">
        <f>IF(D76&lt;&gt;0,F76/D76*100,)</f>
        <v>9.585432835820896</v>
      </c>
      <c r="H76" s="67">
        <f>IF(E76&lt;&gt;0,F76/E76*100,)</f>
        <v>9.585432835820896</v>
      </c>
    </row>
    <row r="77" spans="1:8" ht="15" outlineLevel="2">
      <c r="A77" s="37">
        <v>713099</v>
      </c>
      <c r="B77" s="38"/>
      <c r="C77" s="38" t="s">
        <v>133</v>
      </c>
      <c r="D77" s="39">
        <v>700</v>
      </c>
      <c r="E77" s="39">
        <v>700</v>
      </c>
      <c r="F77" s="83">
        <v>0</v>
      </c>
      <c r="G77" s="67">
        <f>IF(D77&lt;&gt;0,F77/D77*100,)</f>
        <v>0</v>
      </c>
      <c r="H77" s="67">
        <f>IF(E77&lt;&gt;0,F77/E77*100,)</f>
        <v>0</v>
      </c>
    </row>
    <row r="78" spans="1:8" ht="15" outlineLevel="1">
      <c r="A78" s="37"/>
      <c r="B78" s="38"/>
      <c r="C78" s="38"/>
      <c r="D78" s="39"/>
      <c r="E78" s="39"/>
      <c r="F78" s="83"/>
      <c r="G78" s="68"/>
      <c r="H78" s="68"/>
    </row>
    <row r="79" spans="1:8" ht="15">
      <c r="A79" s="37">
        <v>714</v>
      </c>
      <c r="B79" s="38"/>
      <c r="C79" s="38" t="s">
        <v>12</v>
      </c>
      <c r="D79" s="39">
        <f>D80</f>
        <v>2446285.9</v>
      </c>
      <c r="E79" s="39">
        <f>E80</f>
        <v>2450320.08</v>
      </c>
      <c r="F79" s="83">
        <f>F80</f>
        <v>510412.18000000011</v>
      </c>
      <c r="G79" s="67">
        <f t="shared" ref="G79:G84" si="12">IF(D79&lt;&gt;0,F79/D79*100,)</f>
        <v>20.864780359482925</v>
      </c>
      <c r="H79" s="67">
        <f t="shared" ref="H79:H84" si="13">IF(E79&lt;&gt;0,F79/E79*100,)</f>
        <v>20.830428814834676</v>
      </c>
    </row>
    <row r="80" spans="1:8" ht="15" outlineLevel="1">
      <c r="A80" s="37">
        <v>7141</v>
      </c>
      <c r="B80" s="38"/>
      <c r="C80" s="38" t="s">
        <v>134</v>
      </c>
      <c r="D80" s="39">
        <f>D81+D82+D83+D84+D85+D86</f>
        <v>2446285.9</v>
      </c>
      <c r="E80" s="39">
        <f>E81+E82+E83+E84+E85+E86</f>
        <v>2450320.08</v>
      </c>
      <c r="F80" s="83">
        <f>F81+F82+F83+F84+F85+F86</f>
        <v>510412.18000000011</v>
      </c>
      <c r="G80" s="67">
        <f t="shared" si="12"/>
        <v>20.864780359482925</v>
      </c>
      <c r="H80" s="67">
        <f t="shared" si="13"/>
        <v>20.830428814834676</v>
      </c>
    </row>
    <row r="81" spans="1:8" ht="15" outlineLevel="2">
      <c r="A81" s="37">
        <v>714100</v>
      </c>
      <c r="B81" s="38"/>
      <c r="C81" s="38" t="s">
        <v>134</v>
      </c>
      <c r="D81" s="39">
        <v>30881.9</v>
      </c>
      <c r="E81" s="39">
        <v>30881.9</v>
      </c>
      <c r="F81" s="83">
        <v>20453.95</v>
      </c>
      <c r="G81" s="67">
        <f t="shared" si="12"/>
        <v>66.232809509777567</v>
      </c>
      <c r="H81" s="67">
        <f t="shared" si="13"/>
        <v>66.232809509777567</v>
      </c>
    </row>
    <row r="82" spans="1:8" ht="15" outlineLevel="2">
      <c r="A82" s="37">
        <v>714105</v>
      </c>
      <c r="B82" s="38"/>
      <c r="C82" s="38" t="s">
        <v>135</v>
      </c>
      <c r="D82" s="39">
        <v>2222554</v>
      </c>
      <c r="E82" s="39">
        <v>2222554</v>
      </c>
      <c r="F82" s="83">
        <v>346471.80000000005</v>
      </c>
      <c r="G82" s="67">
        <f t="shared" si="12"/>
        <v>15.588903576696001</v>
      </c>
      <c r="H82" s="67">
        <f t="shared" si="13"/>
        <v>15.588903576696001</v>
      </c>
    </row>
    <row r="83" spans="1:8" ht="15" outlineLevel="2">
      <c r="A83" s="37">
        <v>714106</v>
      </c>
      <c r="B83" s="38"/>
      <c r="C83" s="38" t="s">
        <v>136</v>
      </c>
      <c r="D83" s="39">
        <v>22200</v>
      </c>
      <c r="E83" s="39">
        <v>22200</v>
      </c>
      <c r="F83" s="83">
        <v>14917.88</v>
      </c>
      <c r="G83" s="67">
        <f t="shared" si="12"/>
        <v>67.197657657657643</v>
      </c>
      <c r="H83" s="67">
        <f t="shared" si="13"/>
        <v>67.197657657657643</v>
      </c>
    </row>
    <row r="84" spans="1:8" ht="15" outlineLevel="2">
      <c r="A84" s="37">
        <v>714107</v>
      </c>
      <c r="B84" s="38"/>
      <c r="C84" s="38" t="s">
        <v>137</v>
      </c>
      <c r="D84" s="39">
        <v>850</v>
      </c>
      <c r="E84" s="39">
        <v>850</v>
      </c>
      <c r="F84" s="83">
        <v>19222.71</v>
      </c>
      <c r="G84" s="67">
        <f t="shared" si="12"/>
        <v>2261.4952941176471</v>
      </c>
      <c r="H84" s="67">
        <f t="shared" si="13"/>
        <v>2261.4952941176471</v>
      </c>
    </row>
    <row r="85" spans="1:8" ht="15" outlineLevel="2">
      <c r="A85" s="37">
        <v>714110</v>
      </c>
      <c r="B85" s="38"/>
      <c r="C85" s="38" t="s">
        <v>138</v>
      </c>
      <c r="D85" s="39">
        <v>0</v>
      </c>
      <c r="E85" s="39">
        <v>0</v>
      </c>
      <c r="F85" s="83">
        <v>2149.94</v>
      </c>
      <c r="G85" s="68"/>
      <c r="H85" s="68"/>
    </row>
    <row r="86" spans="1:8" ht="15" outlineLevel="2">
      <c r="A86" s="37">
        <v>714199</v>
      </c>
      <c r="B86" s="38"/>
      <c r="C86" s="38" t="s">
        <v>139</v>
      </c>
      <c r="D86" s="39">
        <v>169800</v>
      </c>
      <c r="E86" s="39">
        <v>173834.18</v>
      </c>
      <c r="F86" s="83">
        <v>107195.90000000001</v>
      </c>
      <c r="G86" s="67">
        <f>IF(D86&lt;&gt;0,F86/D86*100,)</f>
        <v>63.130683156654896</v>
      </c>
      <c r="H86" s="67">
        <f>IF(E86&lt;&gt;0,F86/E86*100,)</f>
        <v>61.665605693885986</v>
      </c>
    </row>
    <row r="87" spans="1:8" ht="15" outlineLevel="1">
      <c r="A87" s="37"/>
      <c r="B87" s="38"/>
      <c r="C87" s="38"/>
      <c r="D87" s="39"/>
      <c r="E87" s="39"/>
      <c r="F87" s="83"/>
      <c r="G87" s="68"/>
      <c r="H87" s="68"/>
    </row>
    <row r="88" spans="1:8" ht="15.75">
      <c r="A88" s="48">
        <v>72</v>
      </c>
      <c r="B88" s="49" t="s">
        <v>25</v>
      </c>
      <c r="C88" s="49" t="s">
        <v>26</v>
      </c>
      <c r="D88" s="50">
        <f>+D89+D94+D95</f>
        <v>940000</v>
      </c>
      <c r="E88" s="50">
        <f>+E89+E94+E95</f>
        <v>940000</v>
      </c>
      <c r="F88" s="82">
        <f>+F89+F94+F95</f>
        <v>680065.38</v>
      </c>
      <c r="G88" s="66">
        <f>IF(D88&lt;&gt;0,F88/D88*100,)</f>
        <v>72.347380851063832</v>
      </c>
      <c r="H88" s="66">
        <f>IF(E88&lt;&gt;0,F88/E88*100,)</f>
        <v>72.347380851063832</v>
      </c>
    </row>
    <row r="89" spans="1:8" ht="15">
      <c r="A89" s="37">
        <v>720</v>
      </c>
      <c r="B89" s="38"/>
      <c r="C89" s="38" t="s">
        <v>13</v>
      </c>
      <c r="D89" s="39">
        <f>D90</f>
        <v>127500</v>
      </c>
      <c r="E89" s="39">
        <f>E90</f>
        <v>127500</v>
      </c>
      <c r="F89" s="83">
        <f>F90</f>
        <v>176996.28000000003</v>
      </c>
      <c r="G89" s="67">
        <f>IF(D89&lt;&gt;0,F89/D89*100,)</f>
        <v>138.82061176470592</v>
      </c>
      <c r="H89" s="67">
        <f>IF(E89&lt;&gt;0,F89/E89*100,)</f>
        <v>138.82061176470592</v>
      </c>
    </row>
    <row r="90" spans="1:8" ht="15" outlineLevel="1">
      <c r="A90" s="37">
        <v>7200</v>
      </c>
      <c r="B90" s="38"/>
      <c r="C90" s="38" t="s">
        <v>140</v>
      </c>
      <c r="D90" s="39">
        <f>D91+D92</f>
        <v>127500</v>
      </c>
      <c r="E90" s="39">
        <f>E91+E92</f>
        <v>127500</v>
      </c>
      <c r="F90" s="83">
        <f>F91+F92</f>
        <v>176996.28000000003</v>
      </c>
      <c r="G90" s="67">
        <f>IF(D90&lt;&gt;0,F90/D90*100,)</f>
        <v>138.82061176470592</v>
      </c>
      <c r="H90" s="67">
        <f>IF(E90&lt;&gt;0,F90/E90*100,)</f>
        <v>138.82061176470592</v>
      </c>
    </row>
    <row r="91" spans="1:8" ht="15" outlineLevel="2">
      <c r="A91" s="37">
        <v>720000</v>
      </c>
      <c r="B91" s="38"/>
      <c r="C91" s="38" t="s">
        <v>141</v>
      </c>
      <c r="D91" s="39">
        <v>0</v>
      </c>
      <c r="E91" s="39">
        <v>0</v>
      </c>
      <c r="F91" s="83">
        <v>138250</v>
      </c>
      <c r="G91" s="68"/>
      <c r="H91" s="68"/>
    </row>
    <row r="92" spans="1:8" ht="15" outlineLevel="2">
      <c r="A92" s="37">
        <v>720001</v>
      </c>
      <c r="B92" s="38"/>
      <c r="C92" s="38" t="s">
        <v>142</v>
      </c>
      <c r="D92" s="39">
        <v>127500</v>
      </c>
      <c r="E92" s="39">
        <v>127500</v>
      </c>
      <c r="F92" s="83">
        <v>38746.280000000028</v>
      </c>
      <c r="G92" s="67">
        <f>IF(D92&lt;&gt;0,F92/D92*100,)</f>
        <v>30.389239215686299</v>
      </c>
      <c r="H92" s="67">
        <f>IF(E92&lt;&gt;0,F92/E92*100,)</f>
        <v>30.389239215686299</v>
      </c>
    </row>
    <row r="93" spans="1:8" ht="15" outlineLevel="1">
      <c r="A93" s="37"/>
      <c r="B93" s="38"/>
      <c r="C93" s="38"/>
      <c r="D93" s="39"/>
      <c r="E93" s="39"/>
      <c r="F93" s="83"/>
      <c r="G93" s="68"/>
      <c r="H93" s="68"/>
    </row>
    <row r="94" spans="1:8" ht="15">
      <c r="A94" s="37">
        <v>721</v>
      </c>
      <c r="B94" s="38"/>
      <c r="C94" s="38" t="s">
        <v>27</v>
      </c>
      <c r="D94" s="39"/>
      <c r="E94" s="39"/>
      <c r="F94" s="83"/>
      <c r="G94" s="68"/>
      <c r="H94" s="68"/>
    </row>
    <row r="95" spans="1:8" ht="30">
      <c r="A95" s="37">
        <v>722</v>
      </c>
      <c r="B95" s="38"/>
      <c r="C95" s="42" t="s">
        <v>28</v>
      </c>
      <c r="D95" s="39">
        <f t="shared" ref="D95:F96" si="14">D96</f>
        <v>812500</v>
      </c>
      <c r="E95" s="39">
        <f t="shared" si="14"/>
        <v>812500</v>
      </c>
      <c r="F95" s="83">
        <f t="shared" si="14"/>
        <v>503069.1</v>
      </c>
      <c r="G95" s="67">
        <f>IF(D95&lt;&gt;0,F95/D95*100,)</f>
        <v>61.916196923076917</v>
      </c>
      <c r="H95" s="67">
        <f>IF(E95&lt;&gt;0,F95/E95*100,)</f>
        <v>61.916196923076917</v>
      </c>
    </row>
    <row r="96" spans="1:8" ht="15" outlineLevel="1">
      <c r="A96" s="37">
        <v>7221</v>
      </c>
      <c r="B96" s="38"/>
      <c r="C96" s="42" t="s">
        <v>143</v>
      </c>
      <c r="D96" s="39">
        <f t="shared" si="14"/>
        <v>812500</v>
      </c>
      <c r="E96" s="39">
        <f t="shared" si="14"/>
        <v>812500</v>
      </c>
      <c r="F96" s="83">
        <f t="shared" si="14"/>
        <v>503069.1</v>
      </c>
      <c r="G96" s="67">
        <f>IF(D96&lt;&gt;0,F96/D96*100,)</f>
        <v>61.916196923076917</v>
      </c>
      <c r="H96" s="67">
        <f>IF(E96&lt;&gt;0,F96/E96*100,)</f>
        <v>61.916196923076917</v>
      </c>
    </row>
    <row r="97" spans="1:8" ht="15" outlineLevel="2">
      <c r="A97" s="37">
        <v>722100</v>
      </c>
      <c r="B97" s="38"/>
      <c r="C97" s="42" t="s">
        <v>143</v>
      </c>
      <c r="D97" s="39">
        <v>812500</v>
      </c>
      <c r="E97" s="39">
        <v>812500</v>
      </c>
      <c r="F97" s="83">
        <v>503069.1</v>
      </c>
      <c r="G97" s="67">
        <f>IF(D97&lt;&gt;0,F97/D97*100,)</f>
        <v>61.916196923076917</v>
      </c>
      <c r="H97" s="67">
        <f>IF(E97&lt;&gt;0,F97/E97*100,)</f>
        <v>61.916196923076917</v>
      </c>
    </row>
    <row r="98" spans="1:8" ht="15" outlineLevel="1">
      <c r="A98" s="37"/>
      <c r="B98" s="38"/>
      <c r="C98" s="42"/>
      <c r="D98" s="39"/>
      <c r="E98" s="39"/>
      <c r="F98" s="83"/>
      <c r="G98" s="68"/>
      <c r="H98" s="68"/>
    </row>
    <row r="99" spans="1:8" ht="15.75">
      <c r="A99" s="48">
        <v>73</v>
      </c>
      <c r="B99" s="49" t="s">
        <v>19</v>
      </c>
      <c r="C99" s="49" t="s">
        <v>29</v>
      </c>
      <c r="D99" s="50">
        <f>+D100+D107</f>
        <v>10342</v>
      </c>
      <c r="E99" s="50">
        <f>+E100+E107</f>
        <v>10742</v>
      </c>
      <c r="F99" s="82">
        <f>+F100+F107</f>
        <v>11232.09</v>
      </c>
      <c r="G99" s="66">
        <f>IF(D99&lt;&gt;0,F99/D99*100,)</f>
        <v>108.60655579191645</v>
      </c>
      <c r="H99" s="66">
        <f>IF(E99&lt;&gt;0,F99/E99*100,)</f>
        <v>104.56237199776579</v>
      </c>
    </row>
    <row r="100" spans="1:8" ht="15">
      <c r="A100" s="37">
        <v>730</v>
      </c>
      <c r="B100" s="38"/>
      <c r="C100" s="38" t="s">
        <v>30</v>
      </c>
      <c r="D100" s="39">
        <f>D101+D103</f>
        <v>10342</v>
      </c>
      <c r="E100" s="39">
        <f>E101+E103</f>
        <v>10742</v>
      </c>
      <c r="F100" s="83">
        <f>F101+F103</f>
        <v>11232.09</v>
      </c>
      <c r="G100" s="67">
        <f>IF(D100&lt;&gt;0,F100/D100*100,)</f>
        <v>108.60655579191645</v>
      </c>
      <c r="H100" s="67">
        <f>IF(E100&lt;&gt;0,F100/E100*100,)</f>
        <v>104.56237199776579</v>
      </c>
    </row>
    <row r="101" spans="1:8" ht="15" outlineLevel="1">
      <c r="A101" s="37">
        <v>7300</v>
      </c>
      <c r="B101" s="38"/>
      <c r="C101" s="38" t="s">
        <v>144</v>
      </c>
      <c r="D101" s="39">
        <f>D102</f>
        <v>10342</v>
      </c>
      <c r="E101" s="39">
        <f>E102</f>
        <v>10742</v>
      </c>
      <c r="F101" s="83">
        <f>F102</f>
        <v>11042</v>
      </c>
      <c r="G101" s="67">
        <f>IF(D101&lt;&gt;0,F101/D101*100,)</f>
        <v>106.76851672790563</v>
      </c>
      <c r="H101" s="67">
        <f>IF(E101&lt;&gt;0,F101/E101*100,)</f>
        <v>102.79277601936326</v>
      </c>
    </row>
    <row r="102" spans="1:8" ht="15" outlineLevel="2">
      <c r="A102" s="37">
        <v>730000</v>
      </c>
      <c r="B102" s="38"/>
      <c r="C102" s="38" t="s">
        <v>145</v>
      </c>
      <c r="D102" s="39">
        <v>10342</v>
      </c>
      <c r="E102" s="39">
        <v>10742</v>
      </c>
      <c r="F102" s="83">
        <v>11042</v>
      </c>
      <c r="G102" s="67">
        <f>IF(D102&lt;&gt;0,F102/D102*100,)</f>
        <v>106.76851672790563</v>
      </c>
      <c r="H102" s="67">
        <f>IF(E102&lt;&gt;0,F102/E102*100,)</f>
        <v>102.79277601936326</v>
      </c>
    </row>
    <row r="103" spans="1:8" ht="15" outlineLevel="1">
      <c r="A103" s="37">
        <v>7301</v>
      </c>
      <c r="B103" s="38"/>
      <c r="C103" s="38" t="s">
        <v>146</v>
      </c>
      <c r="D103" s="39">
        <f>D104</f>
        <v>0</v>
      </c>
      <c r="E103" s="39">
        <f>E104</f>
        <v>0</v>
      </c>
      <c r="F103" s="83">
        <f>F104</f>
        <v>190.09</v>
      </c>
      <c r="G103" s="68"/>
      <c r="H103" s="68"/>
    </row>
    <row r="104" spans="1:8" ht="15" outlineLevel="2">
      <c r="A104" s="37">
        <v>730100</v>
      </c>
      <c r="B104" s="38"/>
      <c r="C104" s="38" t="s">
        <v>146</v>
      </c>
      <c r="D104" s="39">
        <v>0</v>
      </c>
      <c r="E104" s="39">
        <v>0</v>
      </c>
      <c r="F104" s="83">
        <v>190.09</v>
      </c>
      <c r="G104" s="68"/>
      <c r="H104" s="68"/>
    </row>
    <row r="105" spans="1:8" ht="15" outlineLevel="1">
      <c r="A105" s="37"/>
      <c r="B105" s="38"/>
      <c r="C105" s="38"/>
      <c r="D105" s="39"/>
      <c r="E105" s="39"/>
      <c r="F105" s="83"/>
      <c r="G105" s="68"/>
      <c r="H105" s="68"/>
    </row>
    <row r="106" spans="1:8" ht="12.75" hidden="1" customHeight="1">
      <c r="A106" s="32">
        <v>730100</v>
      </c>
      <c r="B106" s="36"/>
      <c r="C106" s="36" t="s">
        <v>31</v>
      </c>
      <c r="D106" s="40"/>
      <c r="E106" s="40"/>
      <c r="F106" s="84"/>
      <c r="G106" s="69"/>
      <c r="H106" s="69"/>
    </row>
    <row r="107" spans="1:8" ht="15">
      <c r="A107" s="37">
        <v>731</v>
      </c>
      <c r="B107" s="38"/>
      <c r="C107" s="38" t="s">
        <v>14</v>
      </c>
      <c r="D107" s="39"/>
      <c r="E107" s="39"/>
      <c r="F107" s="83"/>
      <c r="G107" s="68"/>
      <c r="H107" s="68"/>
    </row>
    <row r="108" spans="1:8" ht="15.75">
      <c r="A108" s="48">
        <v>74</v>
      </c>
      <c r="B108" s="49" t="s">
        <v>19</v>
      </c>
      <c r="C108" s="49" t="s">
        <v>32</v>
      </c>
      <c r="D108" s="50">
        <f>+D109+D121</f>
        <v>1656917</v>
      </c>
      <c r="E108" s="50">
        <f>+E109+E121</f>
        <v>1656917</v>
      </c>
      <c r="F108" s="82">
        <f>+F109+F121</f>
        <v>1234578.6400000001</v>
      </c>
      <c r="G108" s="66">
        <f t="shared" ref="G108:G117" si="15">IF(D108&lt;&gt;0,F108/D108*100,)</f>
        <v>74.510590452026264</v>
      </c>
      <c r="H108" s="66">
        <f t="shared" ref="H108:H117" si="16">IF(E108&lt;&gt;0,F108/E108*100,)</f>
        <v>74.510590452026264</v>
      </c>
    </row>
    <row r="109" spans="1:8" ht="15.75" customHeight="1">
      <c r="A109" s="37">
        <v>740</v>
      </c>
      <c r="B109" s="38"/>
      <c r="C109" s="42" t="s">
        <v>15</v>
      </c>
      <c r="D109" s="39">
        <f>D110+D113+D116+D118</f>
        <v>1656917</v>
      </c>
      <c r="E109" s="39">
        <f>E110+E113+E116+E118</f>
        <v>1656917</v>
      </c>
      <c r="F109" s="83">
        <f>F110+F113+F116+F118</f>
        <v>1234578.6400000001</v>
      </c>
      <c r="G109" s="67">
        <f t="shared" si="15"/>
        <v>74.510590452026264</v>
      </c>
      <c r="H109" s="67">
        <f t="shared" si="16"/>
        <v>74.510590452026264</v>
      </c>
    </row>
    <row r="110" spans="1:8" ht="15.75" customHeight="1" outlineLevel="1">
      <c r="A110" s="37">
        <v>7400</v>
      </c>
      <c r="B110" s="38"/>
      <c r="C110" s="42" t="s">
        <v>147</v>
      </c>
      <c r="D110" s="39">
        <f>D111+D112</f>
        <v>1335512</v>
      </c>
      <c r="E110" s="39">
        <f>E111+E112</f>
        <v>1335512</v>
      </c>
      <c r="F110" s="83">
        <f>F111+F112</f>
        <v>1104978.6400000001</v>
      </c>
      <c r="G110" s="67">
        <f t="shared" si="15"/>
        <v>82.738203775031607</v>
      </c>
      <c r="H110" s="67">
        <f t="shared" si="16"/>
        <v>82.738203775031607</v>
      </c>
    </row>
    <row r="111" spans="1:8" ht="15.75" customHeight="1" outlineLevel="2">
      <c r="A111" s="37">
        <v>740000</v>
      </c>
      <c r="B111" s="38"/>
      <c r="C111" s="42" t="s">
        <v>148</v>
      </c>
      <c r="D111" s="39">
        <v>73994</v>
      </c>
      <c r="E111" s="39">
        <v>73994</v>
      </c>
      <c r="F111" s="83">
        <v>73994</v>
      </c>
      <c r="G111" s="67">
        <f t="shared" si="15"/>
        <v>100</v>
      </c>
      <c r="H111" s="67">
        <f t="shared" si="16"/>
        <v>100</v>
      </c>
    </row>
    <row r="112" spans="1:8" ht="15.75" customHeight="1" outlineLevel="2">
      <c r="A112" s="37">
        <v>740001</v>
      </c>
      <c r="B112" s="38"/>
      <c r="C112" s="42" t="s">
        <v>149</v>
      </c>
      <c r="D112" s="39">
        <v>1261518</v>
      </c>
      <c r="E112" s="39">
        <v>1261518</v>
      </c>
      <c r="F112" s="83">
        <v>1030984.64</v>
      </c>
      <c r="G112" s="67">
        <f t="shared" si="15"/>
        <v>81.725717746397592</v>
      </c>
      <c r="H112" s="67">
        <f t="shared" si="16"/>
        <v>81.725717746397592</v>
      </c>
    </row>
    <row r="113" spans="1:8" ht="15.75" customHeight="1" outlineLevel="1">
      <c r="A113" s="37">
        <v>7401</v>
      </c>
      <c r="B113" s="38"/>
      <c r="C113" s="42" t="s">
        <v>150</v>
      </c>
      <c r="D113" s="39">
        <f>D114+D115</f>
        <v>241405</v>
      </c>
      <c r="E113" s="39">
        <f>E114+E115</f>
        <v>241405</v>
      </c>
      <c r="F113" s="83">
        <f>F114+F115</f>
        <v>0</v>
      </c>
      <c r="G113" s="67">
        <f t="shared" si="15"/>
        <v>0</v>
      </c>
      <c r="H113" s="67">
        <f t="shared" si="16"/>
        <v>0</v>
      </c>
    </row>
    <row r="114" spans="1:8" ht="15.75" customHeight="1" outlineLevel="2">
      <c r="A114" s="37">
        <v>740100</v>
      </c>
      <c r="B114" s="38"/>
      <c r="C114" s="42" t="s">
        <v>151</v>
      </c>
      <c r="D114" s="39">
        <v>700</v>
      </c>
      <c r="E114" s="39">
        <v>700</v>
      </c>
      <c r="F114" s="83">
        <v>0</v>
      </c>
      <c r="G114" s="67">
        <f t="shared" si="15"/>
        <v>0</v>
      </c>
      <c r="H114" s="67">
        <f t="shared" si="16"/>
        <v>0</v>
      </c>
    </row>
    <row r="115" spans="1:8" ht="15.75" customHeight="1" outlineLevel="2">
      <c r="A115" s="37">
        <v>740101</v>
      </c>
      <c r="B115" s="38"/>
      <c r="C115" s="42" t="s">
        <v>152</v>
      </c>
      <c r="D115" s="39">
        <v>240705</v>
      </c>
      <c r="E115" s="39">
        <v>240705</v>
      </c>
      <c r="F115" s="83">
        <v>0</v>
      </c>
      <c r="G115" s="67">
        <f t="shared" si="15"/>
        <v>0</v>
      </c>
      <c r="H115" s="67">
        <f t="shared" si="16"/>
        <v>0</v>
      </c>
    </row>
    <row r="116" spans="1:8" ht="15.75" customHeight="1" outlineLevel="1">
      <c r="A116" s="37">
        <v>7402</v>
      </c>
      <c r="B116" s="38"/>
      <c r="C116" s="42" t="s">
        <v>153</v>
      </c>
      <c r="D116" s="39">
        <f>D117</f>
        <v>80000</v>
      </c>
      <c r="E116" s="39">
        <f>E117</f>
        <v>80000</v>
      </c>
      <c r="F116" s="83">
        <f>F117</f>
        <v>0</v>
      </c>
      <c r="G116" s="67">
        <f t="shared" si="15"/>
        <v>0</v>
      </c>
      <c r="H116" s="67">
        <f t="shared" si="16"/>
        <v>0</v>
      </c>
    </row>
    <row r="117" spans="1:8" ht="15.75" customHeight="1" outlineLevel="2">
      <c r="A117" s="37">
        <v>740201</v>
      </c>
      <c r="B117" s="38"/>
      <c r="C117" s="42" t="s">
        <v>154</v>
      </c>
      <c r="D117" s="39">
        <v>80000</v>
      </c>
      <c r="E117" s="39">
        <v>80000</v>
      </c>
      <c r="F117" s="83">
        <v>0</v>
      </c>
      <c r="G117" s="67">
        <f t="shared" si="15"/>
        <v>0</v>
      </c>
      <c r="H117" s="67">
        <f t="shared" si="16"/>
        <v>0</v>
      </c>
    </row>
    <row r="118" spans="1:8" ht="15.75" customHeight="1" outlineLevel="1">
      <c r="A118" s="37">
        <v>7403</v>
      </c>
      <c r="B118" s="38"/>
      <c r="C118" s="42" t="s">
        <v>327</v>
      </c>
      <c r="D118" s="39">
        <f>D119</f>
        <v>0</v>
      </c>
      <c r="E118" s="39">
        <f>E119</f>
        <v>0</v>
      </c>
      <c r="F118" s="83">
        <f>F119</f>
        <v>129600</v>
      </c>
      <c r="G118" s="68"/>
      <c r="H118" s="68"/>
    </row>
    <row r="119" spans="1:8" ht="15.75" customHeight="1">
      <c r="A119" s="37">
        <v>740301</v>
      </c>
      <c r="B119" s="38"/>
      <c r="C119" s="42" t="s">
        <v>328</v>
      </c>
      <c r="D119" s="39">
        <v>0</v>
      </c>
      <c r="E119" s="39">
        <v>0</v>
      </c>
      <c r="F119" s="83">
        <v>129600</v>
      </c>
      <c r="G119" s="68"/>
      <c r="H119" s="68"/>
    </row>
    <row r="120" spans="1:8" ht="15">
      <c r="A120" s="37"/>
      <c r="B120" s="38"/>
      <c r="C120" s="42"/>
      <c r="D120" s="39"/>
      <c r="E120" s="39"/>
      <c r="F120" s="83"/>
      <c r="G120" s="68"/>
      <c r="H120" s="68"/>
    </row>
    <row r="121" spans="1:8" ht="30">
      <c r="A121" s="37">
        <v>741</v>
      </c>
      <c r="B121" s="38"/>
      <c r="C121" s="42" t="s">
        <v>80</v>
      </c>
      <c r="D121" s="39"/>
      <c r="E121" s="39"/>
      <c r="F121" s="83"/>
      <c r="G121" s="68"/>
      <c r="H121" s="68"/>
    </row>
    <row r="122" spans="1:8" ht="18">
      <c r="A122" s="32" t="s">
        <v>17</v>
      </c>
      <c r="B122" s="43" t="s">
        <v>1</v>
      </c>
      <c r="C122" s="43" t="s">
        <v>33</v>
      </c>
      <c r="D122" s="51">
        <f>D123+D233+D278+D312</f>
        <v>20804897.555</v>
      </c>
      <c r="E122" s="51">
        <f>E123+E233+E278+E312</f>
        <v>20813931.735000003</v>
      </c>
      <c r="F122" s="85">
        <f>F123+F233+F278+F312</f>
        <v>16836199.020000003</v>
      </c>
      <c r="G122" s="70">
        <f t="shared" ref="G122:G143" si="17">IF(D122&lt;&gt;0,F122/D122*100,)</f>
        <v>80.924210155285266</v>
      </c>
      <c r="H122" s="70">
        <f t="shared" ref="H122:H143" si="18">IF(E122&lt;&gt;0,F122/E122*100,)</f>
        <v>80.889085418152021</v>
      </c>
    </row>
    <row r="123" spans="1:8" ht="15.75" outlineLevel="1">
      <c r="A123" s="48">
        <v>40</v>
      </c>
      <c r="B123" s="49" t="s">
        <v>25</v>
      </c>
      <c r="C123" s="49" t="s">
        <v>34</v>
      </c>
      <c r="D123" s="50">
        <f>+D124+D145+D158+D223+D227</f>
        <v>3547904.165</v>
      </c>
      <c r="E123" s="50">
        <f>+E124+E145+E158+E223+E227</f>
        <v>3590542.3249999997</v>
      </c>
      <c r="F123" s="82">
        <f>+F124+F145+F158+F223+F227</f>
        <v>3275358.6500000004</v>
      </c>
      <c r="G123" s="66">
        <f t="shared" si="17"/>
        <v>92.318126355027971</v>
      </c>
      <c r="H123" s="66">
        <f t="shared" si="18"/>
        <v>91.221836522982656</v>
      </c>
    </row>
    <row r="124" spans="1:8" ht="15" outlineLevel="2">
      <c r="A124" s="37">
        <v>400</v>
      </c>
      <c r="B124" s="38"/>
      <c r="C124" s="38" t="s">
        <v>35</v>
      </c>
      <c r="D124" s="41">
        <f>D125+D129+D131+D134+D138+D140</f>
        <v>960617.71000000008</v>
      </c>
      <c r="E124" s="41">
        <f>E125+E129+E131+E134+E138+E140</f>
        <v>955846.46999999974</v>
      </c>
      <c r="F124" s="86">
        <f>F125+F129+F131+F134+F138+F140</f>
        <v>948810.95</v>
      </c>
      <c r="G124" s="71">
        <f t="shared" si="17"/>
        <v>98.770920015622025</v>
      </c>
      <c r="H124" s="71">
        <f t="shared" si="18"/>
        <v>99.263948738545878</v>
      </c>
    </row>
    <row r="125" spans="1:8" ht="15" outlineLevel="2">
      <c r="A125" s="37">
        <v>4000</v>
      </c>
      <c r="B125" s="38"/>
      <c r="C125" s="38" t="s">
        <v>161</v>
      </c>
      <c r="D125" s="41">
        <f>D126+D127+D128</f>
        <v>850109.35000000009</v>
      </c>
      <c r="E125" s="41">
        <f>E126+E127+E128</f>
        <v>841294.43999999983</v>
      </c>
      <c r="F125" s="86">
        <f>F126+F127+F128</f>
        <v>836622.4</v>
      </c>
      <c r="G125" s="71">
        <f t="shared" si="17"/>
        <v>98.413504098031609</v>
      </c>
      <c r="H125" s="71">
        <f t="shared" si="18"/>
        <v>99.444660540012634</v>
      </c>
    </row>
    <row r="126" spans="1:8" ht="15" outlineLevel="2">
      <c r="A126" s="37">
        <v>400000</v>
      </c>
      <c r="B126" s="38"/>
      <c r="C126" s="38" t="s">
        <v>162</v>
      </c>
      <c r="D126" s="41">
        <v>832458.92</v>
      </c>
      <c r="E126" s="41">
        <v>821200.81999999983</v>
      </c>
      <c r="F126" s="86">
        <v>816865.71</v>
      </c>
      <c r="G126" s="71">
        <f t="shared" si="17"/>
        <v>98.126849310474071</v>
      </c>
      <c r="H126" s="71">
        <f t="shared" si="18"/>
        <v>99.472101111637969</v>
      </c>
    </row>
    <row r="127" spans="1:8" ht="15" outlineLevel="1">
      <c r="A127" s="37">
        <v>400001</v>
      </c>
      <c r="B127" s="38"/>
      <c r="C127" s="38" t="s">
        <v>163</v>
      </c>
      <c r="D127" s="41">
        <v>17150.43</v>
      </c>
      <c r="E127" s="41">
        <v>19491.61</v>
      </c>
      <c r="F127" s="86">
        <v>19154.68</v>
      </c>
      <c r="G127" s="71">
        <f t="shared" si="17"/>
        <v>111.68629591211416</v>
      </c>
      <c r="H127" s="71">
        <f t="shared" si="18"/>
        <v>98.271410109272651</v>
      </c>
    </row>
    <row r="128" spans="1:8" ht="15" outlineLevel="2">
      <c r="A128" s="37">
        <v>400002</v>
      </c>
      <c r="B128" s="38"/>
      <c r="C128" s="38" t="s">
        <v>164</v>
      </c>
      <c r="D128" s="41">
        <v>500</v>
      </c>
      <c r="E128" s="41">
        <v>602.01</v>
      </c>
      <c r="F128" s="86">
        <v>602.01</v>
      </c>
      <c r="G128" s="71">
        <f t="shared" si="17"/>
        <v>120.40200000000002</v>
      </c>
      <c r="H128" s="71">
        <f t="shared" si="18"/>
        <v>100</v>
      </c>
    </row>
    <row r="129" spans="1:8" ht="15" outlineLevel="1">
      <c r="A129" s="37">
        <v>4001</v>
      </c>
      <c r="B129" s="38"/>
      <c r="C129" s="38" t="s">
        <v>165</v>
      </c>
      <c r="D129" s="41">
        <f>D130</f>
        <v>29278</v>
      </c>
      <c r="E129" s="41">
        <f>E130</f>
        <v>29644</v>
      </c>
      <c r="F129" s="86">
        <f>F130</f>
        <v>29344</v>
      </c>
      <c r="G129" s="71">
        <f t="shared" si="17"/>
        <v>100.22542523396407</v>
      </c>
      <c r="H129" s="71">
        <f t="shared" si="18"/>
        <v>98.987990824450151</v>
      </c>
    </row>
    <row r="130" spans="1:8" ht="15" outlineLevel="2">
      <c r="A130" s="37">
        <v>400100</v>
      </c>
      <c r="B130" s="38"/>
      <c r="C130" s="38" t="s">
        <v>165</v>
      </c>
      <c r="D130" s="41">
        <v>29278</v>
      </c>
      <c r="E130" s="41">
        <v>29644</v>
      </c>
      <c r="F130" s="86">
        <v>29344</v>
      </c>
      <c r="G130" s="71">
        <f t="shared" si="17"/>
        <v>100.22542523396407</v>
      </c>
      <c r="H130" s="71">
        <f t="shared" si="18"/>
        <v>98.987990824450151</v>
      </c>
    </row>
    <row r="131" spans="1:8" ht="15" outlineLevel="2">
      <c r="A131" s="37">
        <v>4002</v>
      </c>
      <c r="B131" s="38"/>
      <c r="C131" s="38" t="s">
        <v>166</v>
      </c>
      <c r="D131" s="41">
        <f>D132+D133</f>
        <v>50711</v>
      </c>
      <c r="E131" s="41">
        <f>E132+E133</f>
        <v>51658.100000000006</v>
      </c>
      <c r="F131" s="86">
        <f>F132+F133</f>
        <v>50060.31</v>
      </c>
      <c r="G131" s="71">
        <f t="shared" si="17"/>
        <v>98.716866163159864</v>
      </c>
      <c r="H131" s="71">
        <f t="shared" si="18"/>
        <v>96.906990384857352</v>
      </c>
    </row>
    <row r="132" spans="1:8" ht="15" outlineLevel="1">
      <c r="A132" s="37">
        <v>400202</v>
      </c>
      <c r="B132" s="38"/>
      <c r="C132" s="38" t="s">
        <v>167</v>
      </c>
      <c r="D132" s="41">
        <v>29748.2</v>
      </c>
      <c r="E132" s="41">
        <v>31746.79</v>
      </c>
      <c r="F132" s="86">
        <v>31439.47</v>
      </c>
      <c r="G132" s="71">
        <f t="shared" si="17"/>
        <v>105.68528516011054</v>
      </c>
      <c r="H132" s="71">
        <f t="shared" si="18"/>
        <v>99.031965121513082</v>
      </c>
    </row>
    <row r="133" spans="1:8" ht="15" outlineLevel="2">
      <c r="A133" s="37">
        <v>400203</v>
      </c>
      <c r="B133" s="38"/>
      <c r="C133" s="38" t="s">
        <v>168</v>
      </c>
      <c r="D133" s="41">
        <v>20962.8</v>
      </c>
      <c r="E133" s="41">
        <v>19911.310000000001</v>
      </c>
      <c r="F133" s="86">
        <v>18620.839999999997</v>
      </c>
      <c r="G133" s="71">
        <f t="shared" si="17"/>
        <v>88.828019157746084</v>
      </c>
      <c r="H133" s="71">
        <f t="shared" si="18"/>
        <v>93.518909604641763</v>
      </c>
    </row>
    <row r="134" spans="1:8" ht="15" outlineLevel="2">
      <c r="A134" s="37">
        <v>4003</v>
      </c>
      <c r="B134" s="38"/>
      <c r="C134" s="38" t="s">
        <v>169</v>
      </c>
      <c r="D134" s="41">
        <f>D135+D136+D137</f>
        <v>11476.36</v>
      </c>
      <c r="E134" s="41">
        <f>E135+E136+E137</f>
        <v>14061.98</v>
      </c>
      <c r="F134" s="86">
        <f>F135+F136+F137</f>
        <v>13728.32</v>
      </c>
      <c r="G134" s="71">
        <f t="shared" si="17"/>
        <v>119.62259810601967</v>
      </c>
      <c r="H134" s="71">
        <f t="shared" si="18"/>
        <v>97.627218926495416</v>
      </c>
    </row>
    <row r="135" spans="1:8" ht="15" outlineLevel="2">
      <c r="A135" s="37">
        <v>400300</v>
      </c>
      <c r="B135" s="38"/>
      <c r="C135" s="38" t="s">
        <v>169</v>
      </c>
      <c r="D135" s="41">
        <v>533.66</v>
      </c>
      <c r="E135" s="41">
        <v>6.5099999999999909</v>
      </c>
      <c r="F135" s="86">
        <v>0</v>
      </c>
      <c r="G135" s="71">
        <f t="shared" si="17"/>
        <v>0</v>
      </c>
      <c r="H135" s="71">
        <f t="shared" si="18"/>
        <v>0</v>
      </c>
    </row>
    <row r="136" spans="1:8" ht="15" outlineLevel="1">
      <c r="A136" s="37">
        <v>400301</v>
      </c>
      <c r="B136" s="38"/>
      <c r="C136" s="38" t="s">
        <v>170</v>
      </c>
      <c r="D136" s="41">
        <v>10942.7</v>
      </c>
      <c r="E136" s="41">
        <v>8761.2900000000009</v>
      </c>
      <c r="F136" s="86">
        <v>8434.1400000000012</v>
      </c>
      <c r="G136" s="71">
        <f t="shared" si="17"/>
        <v>77.07549325120857</v>
      </c>
      <c r="H136" s="71">
        <f t="shared" si="18"/>
        <v>96.265960834534653</v>
      </c>
    </row>
    <row r="137" spans="1:8" ht="15" outlineLevel="2">
      <c r="A137" s="37">
        <v>400302</v>
      </c>
      <c r="B137" s="38"/>
      <c r="C137" s="38" t="s">
        <v>171</v>
      </c>
      <c r="D137" s="41">
        <v>0</v>
      </c>
      <c r="E137" s="41">
        <v>5294.1799999999994</v>
      </c>
      <c r="F137" s="86">
        <v>5294.1799999999994</v>
      </c>
      <c r="G137" s="71">
        <f t="shared" si="17"/>
        <v>0</v>
      </c>
      <c r="H137" s="71">
        <f t="shared" si="18"/>
        <v>100</v>
      </c>
    </row>
    <row r="138" spans="1:8" ht="15" outlineLevel="1">
      <c r="A138" s="37">
        <v>4004</v>
      </c>
      <c r="B138" s="38"/>
      <c r="C138" s="38" t="s">
        <v>172</v>
      </c>
      <c r="D138" s="41">
        <f>D139</f>
        <v>7550</v>
      </c>
      <c r="E138" s="41">
        <f>E139</f>
        <v>7694.95</v>
      </c>
      <c r="F138" s="86">
        <f>F139</f>
        <v>7618.0599999999995</v>
      </c>
      <c r="G138" s="71">
        <f t="shared" si="17"/>
        <v>100.90145695364239</v>
      </c>
      <c r="H138" s="71">
        <f t="shared" si="18"/>
        <v>99.000773234393975</v>
      </c>
    </row>
    <row r="139" spans="1:8" ht="15" outlineLevel="2">
      <c r="A139" s="37">
        <v>400400</v>
      </c>
      <c r="B139" s="38"/>
      <c r="C139" s="38" t="s">
        <v>172</v>
      </c>
      <c r="D139" s="41">
        <v>7550</v>
      </c>
      <c r="E139" s="41">
        <v>7694.95</v>
      </c>
      <c r="F139" s="86">
        <v>7618.0599999999995</v>
      </c>
      <c r="G139" s="71">
        <f t="shared" si="17"/>
        <v>100.90145695364239</v>
      </c>
      <c r="H139" s="71">
        <f t="shared" si="18"/>
        <v>99.000773234393975</v>
      </c>
    </row>
    <row r="140" spans="1:8" ht="15" outlineLevel="2">
      <c r="A140" s="37">
        <v>4009</v>
      </c>
      <c r="B140" s="38"/>
      <c r="C140" s="38" t="s">
        <v>173</v>
      </c>
      <c r="D140" s="41">
        <f>D141+D142+D143</f>
        <v>11493</v>
      </c>
      <c r="E140" s="41">
        <f>E141+E142+E143</f>
        <v>11493</v>
      </c>
      <c r="F140" s="86">
        <f>F141+F142+F143</f>
        <v>11437.859999999999</v>
      </c>
      <c r="G140" s="71">
        <f t="shared" si="17"/>
        <v>99.520229705037849</v>
      </c>
      <c r="H140" s="71">
        <f t="shared" si="18"/>
        <v>99.520229705037849</v>
      </c>
    </row>
    <row r="141" spans="1:8" ht="15" outlineLevel="2">
      <c r="A141" s="37">
        <v>400900</v>
      </c>
      <c r="B141" s="38"/>
      <c r="C141" s="38" t="s">
        <v>174</v>
      </c>
      <c r="D141" s="41">
        <v>2313</v>
      </c>
      <c r="E141" s="41">
        <v>2313</v>
      </c>
      <c r="F141" s="86">
        <v>2310.0500000000002</v>
      </c>
      <c r="G141" s="71">
        <f t="shared" si="17"/>
        <v>99.872460008646797</v>
      </c>
      <c r="H141" s="71">
        <f t="shared" si="18"/>
        <v>99.872460008646797</v>
      </c>
    </row>
    <row r="142" spans="1:8" ht="15" outlineLevel="1">
      <c r="A142" s="37">
        <v>400901</v>
      </c>
      <c r="B142" s="38"/>
      <c r="C142" s="38" t="s">
        <v>175</v>
      </c>
      <c r="D142" s="41">
        <v>8600</v>
      </c>
      <c r="E142" s="41">
        <v>8600</v>
      </c>
      <c r="F142" s="86">
        <v>8550.2999999999993</v>
      </c>
      <c r="G142" s="71">
        <f t="shared" si="17"/>
        <v>99.422093023255812</v>
      </c>
      <c r="H142" s="71">
        <f t="shared" si="18"/>
        <v>99.422093023255812</v>
      </c>
    </row>
    <row r="143" spans="1:8" ht="15">
      <c r="A143" s="37">
        <v>400902</v>
      </c>
      <c r="B143" s="38"/>
      <c r="C143" s="38" t="s">
        <v>176</v>
      </c>
      <c r="D143" s="41">
        <v>580</v>
      </c>
      <c r="E143" s="41">
        <v>580</v>
      </c>
      <c r="F143" s="86">
        <v>577.51</v>
      </c>
      <c r="G143" s="71">
        <f t="shared" si="17"/>
        <v>99.570689655172416</v>
      </c>
      <c r="H143" s="71">
        <f t="shared" si="18"/>
        <v>99.570689655172416</v>
      </c>
    </row>
    <row r="144" spans="1:8" ht="15" outlineLevel="1">
      <c r="A144" s="37"/>
      <c r="B144" s="38"/>
      <c r="C144" s="38"/>
      <c r="D144" s="41"/>
      <c r="E144" s="41"/>
      <c r="F144" s="86"/>
      <c r="G144" s="72"/>
      <c r="H144" s="72"/>
    </row>
    <row r="145" spans="1:8" ht="15" outlineLevel="2">
      <c r="A145" s="37">
        <v>401</v>
      </c>
      <c r="B145" s="38"/>
      <c r="C145" s="38" t="s">
        <v>36</v>
      </c>
      <c r="D145" s="41">
        <f>D146+D148+D151+D153+D155</f>
        <v>158294.93</v>
      </c>
      <c r="E145" s="41">
        <f>E146+E148+E151+E153+E155</f>
        <v>163932.85999999999</v>
      </c>
      <c r="F145" s="86">
        <f>F146+F148+F151+F153+F155</f>
        <v>163077.64999999997</v>
      </c>
      <c r="G145" s="71">
        <f t="shared" ref="G145:G156" si="19">IF(D145&lt;&gt;0,F145/D145*100,)</f>
        <v>103.02139809531485</v>
      </c>
      <c r="H145" s="71">
        <f t="shared" ref="H145:H156" si="20">IF(E145&lt;&gt;0,F145/E145*100,)</f>
        <v>99.478316915839798</v>
      </c>
    </row>
    <row r="146" spans="1:8" ht="15" outlineLevel="1">
      <c r="A146" s="37">
        <v>4010</v>
      </c>
      <c r="B146" s="38"/>
      <c r="C146" s="38" t="s">
        <v>177</v>
      </c>
      <c r="D146" s="41">
        <f>D147</f>
        <v>68635</v>
      </c>
      <c r="E146" s="41">
        <f>E147</f>
        <v>76290.34</v>
      </c>
      <c r="F146" s="86">
        <f>F147</f>
        <v>76255.16</v>
      </c>
      <c r="G146" s="71">
        <f t="shared" si="19"/>
        <v>111.10244044583668</v>
      </c>
      <c r="H146" s="71">
        <f t="shared" si="20"/>
        <v>99.953886691290151</v>
      </c>
    </row>
    <row r="147" spans="1:8" ht="15" outlineLevel="2">
      <c r="A147" s="37">
        <v>401001</v>
      </c>
      <c r="B147" s="38"/>
      <c r="C147" s="38" t="s">
        <v>177</v>
      </c>
      <c r="D147" s="41">
        <v>68635</v>
      </c>
      <c r="E147" s="41">
        <v>76290.34</v>
      </c>
      <c r="F147" s="86">
        <v>76255.16</v>
      </c>
      <c r="G147" s="71">
        <f t="shared" si="19"/>
        <v>111.10244044583668</v>
      </c>
      <c r="H147" s="71">
        <f t="shared" si="20"/>
        <v>99.953886691290151</v>
      </c>
    </row>
    <row r="148" spans="1:8" ht="15" outlineLevel="2">
      <c r="A148" s="37">
        <v>4011</v>
      </c>
      <c r="B148" s="38"/>
      <c r="C148" s="38" t="s">
        <v>178</v>
      </c>
      <c r="D148" s="41">
        <f>D149+D150</f>
        <v>63621.93</v>
      </c>
      <c r="E148" s="41">
        <f>E149+E150</f>
        <v>61099.740000000005</v>
      </c>
      <c r="F148" s="86">
        <f>F149+F150</f>
        <v>61063.34</v>
      </c>
      <c r="G148" s="71">
        <f t="shared" si="19"/>
        <v>95.978446425627126</v>
      </c>
      <c r="H148" s="71">
        <f t="shared" si="20"/>
        <v>99.940425278405414</v>
      </c>
    </row>
    <row r="149" spans="1:8" ht="15" outlineLevel="1">
      <c r="A149" s="37">
        <v>401100</v>
      </c>
      <c r="B149" s="38"/>
      <c r="C149" s="38" t="s">
        <v>179</v>
      </c>
      <c r="D149" s="41">
        <v>59199.17</v>
      </c>
      <c r="E149" s="41">
        <v>56498.47</v>
      </c>
      <c r="F149" s="86">
        <v>56498.469999999994</v>
      </c>
      <c r="G149" s="71">
        <f t="shared" si="19"/>
        <v>95.43794279548176</v>
      </c>
      <c r="H149" s="71">
        <f t="shared" si="20"/>
        <v>99.999999999999986</v>
      </c>
    </row>
    <row r="150" spans="1:8" ht="15" outlineLevel="2">
      <c r="A150" s="37">
        <v>401101</v>
      </c>
      <c r="B150" s="38"/>
      <c r="C150" s="38" t="s">
        <v>180</v>
      </c>
      <c r="D150" s="41">
        <v>4422.76</v>
      </c>
      <c r="E150" s="41">
        <v>4601.2700000000004</v>
      </c>
      <c r="F150" s="86">
        <v>4564.869999999999</v>
      </c>
      <c r="G150" s="71">
        <f t="shared" si="19"/>
        <v>103.21315196845407</v>
      </c>
      <c r="H150" s="71">
        <f t="shared" si="20"/>
        <v>99.208914060683213</v>
      </c>
    </row>
    <row r="151" spans="1:8" ht="15" outlineLevel="1">
      <c r="A151" s="37">
        <v>4012</v>
      </c>
      <c r="B151" s="38"/>
      <c r="C151" s="38" t="s">
        <v>181</v>
      </c>
      <c r="D151" s="41">
        <f>D152</f>
        <v>649</v>
      </c>
      <c r="E151" s="41">
        <f>E152</f>
        <v>648.57999999999993</v>
      </c>
      <c r="F151" s="86">
        <f>F152</f>
        <v>517.29999999999995</v>
      </c>
      <c r="G151" s="71">
        <f t="shared" si="19"/>
        <v>79.707241910631737</v>
      </c>
      <c r="H151" s="71">
        <f t="shared" si="20"/>
        <v>79.758857812451822</v>
      </c>
    </row>
    <row r="152" spans="1:8" ht="15" outlineLevel="2">
      <c r="A152" s="37">
        <v>401200</v>
      </c>
      <c r="B152" s="38"/>
      <c r="C152" s="38" t="s">
        <v>181</v>
      </c>
      <c r="D152" s="41">
        <v>649</v>
      </c>
      <c r="E152" s="41">
        <v>648.57999999999993</v>
      </c>
      <c r="F152" s="86">
        <v>517.29999999999995</v>
      </c>
      <c r="G152" s="71">
        <f t="shared" si="19"/>
        <v>79.707241910631737</v>
      </c>
      <c r="H152" s="71">
        <f t="shared" si="20"/>
        <v>79.758857812451822</v>
      </c>
    </row>
    <row r="153" spans="1:8" ht="15" outlineLevel="1">
      <c r="A153" s="37">
        <v>4013</v>
      </c>
      <c r="B153" s="38"/>
      <c r="C153" s="38" t="s">
        <v>182</v>
      </c>
      <c r="D153" s="41">
        <f>D154</f>
        <v>929</v>
      </c>
      <c r="E153" s="41">
        <f>E154</f>
        <v>870.05000000000007</v>
      </c>
      <c r="F153" s="86">
        <f>F154</f>
        <v>862.15</v>
      </c>
      <c r="G153" s="71">
        <f t="shared" si="19"/>
        <v>92.804090419806244</v>
      </c>
      <c r="H153" s="71">
        <f t="shared" si="20"/>
        <v>99.092006206539835</v>
      </c>
    </row>
    <row r="154" spans="1:8" ht="15" outlineLevel="2">
      <c r="A154" s="37">
        <v>401300</v>
      </c>
      <c r="B154" s="38"/>
      <c r="C154" s="38" t="s">
        <v>183</v>
      </c>
      <c r="D154" s="41">
        <v>929</v>
      </c>
      <c r="E154" s="41">
        <v>870.05000000000007</v>
      </c>
      <c r="F154" s="86">
        <v>862.15</v>
      </c>
      <c r="G154" s="71">
        <f t="shared" si="19"/>
        <v>92.804090419806244</v>
      </c>
      <c r="H154" s="71">
        <f t="shared" si="20"/>
        <v>99.092006206539835</v>
      </c>
    </row>
    <row r="155" spans="1:8" ht="15" outlineLevel="1">
      <c r="A155" s="37">
        <v>4015</v>
      </c>
      <c r="B155" s="38"/>
      <c r="C155" s="38" t="s">
        <v>184</v>
      </c>
      <c r="D155" s="41">
        <f>D156</f>
        <v>24460</v>
      </c>
      <c r="E155" s="41">
        <f>E156</f>
        <v>25024.15</v>
      </c>
      <c r="F155" s="86">
        <f>F156</f>
        <v>24379.699999999997</v>
      </c>
      <c r="G155" s="71">
        <f t="shared" si="19"/>
        <v>99.671708912510198</v>
      </c>
      <c r="H155" s="71">
        <f t="shared" si="20"/>
        <v>97.424687751631907</v>
      </c>
    </row>
    <row r="156" spans="1:8" ht="15">
      <c r="A156" s="37">
        <v>401500</v>
      </c>
      <c r="B156" s="38"/>
      <c r="C156" s="38" t="s">
        <v>185</v>
      </c>
      <c r="D156" s="41">
        <v>24460</v>
      </c>
      <c r="E156" s="41">
        <v>25024.15</v>
      </c>
      <c r="F156" s="86">
        <v>24379.699999999997</v>
      </c>
      <c r="G156" s="71">
        <f t="shared" si="19"/>
        <v>99.671708912510198</v>
      </c>
      <c r="H156" s="71">
        <f t="shared" si="20"/>
        <v>97.424687751631907</v>
      </c>
    </row>
    <row r="157" spans="1:8" ht="15" outlineLevel="1">
      <c r="A157" s="37"/>
      <c r="B157" s="38"/>
      <c r="C157" s="38"/>
      <c r="D157" s="41"/>
      <c r="E157" s="41"/>
      <c r="F157" s="86"/>
      <c r="G157" s="72"/>
      <c r="H157" s="72"/>
    </row>
    <row r="158" spans="1:8" ht="15" outlineLevel="2">
      <c r="A158" s="37">
        <v>402</v>
      </c>
      <c r="B158" s="38"/>
      <c r="C158" s="38" t="s">
        <v>37</v>
      </c>
      <c r="D158" s="39">
        <f>D159+D170+D173+D181+D188+D194+D202+D207+D209</f>
        <v>2139286.5249999999</v>
      </c>
      <c r="E158" s="39">
        <f>E159+E170+E173+E181+E188+E194+E202+E207+E209</f>
        <v>2182538.9950000001</v>
      </c>
      <c r="F158" s="83">
        <f>F159+F170+F173+F181+F188+F194+F202+F207+F209</f>
        <v>1885859.1800000002</v>
      </c>
      <c r="G158" s="67">
        <f t="shared" ref="G158:G189" si="21">IF(D158&lt;&gt;0,F158/D158*100,)</f>
        <v>88.15365113375826</v>
      </c>
      <c r="H158" s="67">
        <f t="shared" ref="H158:H189" si="22">IF(E158&lt;&gt;0,F158/E158*100,)</f>
        <v>86.406666012398105</v>
      </c>
    </row>
    <row r="159" spans="1:8" ht="15" outlineLevel="2">
      <c r="A159" s="37">
        <v>4020</v>
      </c>
      <c r="B159" s="38"/>
      <c r="C159" s="38" t="s">
        <v>186</v>
      </c>
      <c r="D159" s="39">
        <f>D160+D161+D162+D163+D164+D165+D166+D167+D168+D169</f>
        <v>478613.375</v>
      </c>
      <c r="E159" s="39">
        <f>E160+E161+E162+E163+E164+E165+E166+E167+E168+E169</f>
        <v>530887.73499999987</v>
      </c>
      <c r="F159" s="83">
        <f>F160+F161+F162+F163+F164+F165+F166+F167+F168+F169</f>
        <v>473475.0400000001</v>
      </c>
      <c r="G159" s="67">
        <f t="shared" si="21"/>
        <v>98.926412158874598</v>
      </c>
      <c r="H159" s="67">
        <f t="shared" si="22"/>
        <v>89.185529968967955</v>
      </c>
    </row>
    <row r="160" spans="1:8" ht="15" outlineLevel="2">
      <c r="A160" s="37">
        <v>402000</v>
      </c>
      <c r="B160" s="38"/>
      <c r="C160" s="38" t="s">
        <v>187</v>
      </c>
      <c r="D160" s="39">
        <v>96221.319999999978</v>
      </c>
      <c r="E160" s="39">
        <v>40982.130000000005</v>
      </c>
      <c r="F160" s="83">
        <v>29592.770000000004</v>
      </c>
      <c r="G160" s="67">
        <f t="shared" si="21"/>
        <v>30.754899226075892</v>
      </c>
      <c r="H160" s="67">
        <f t="shared" si="22"/>
        <v>72.208960344423289</v>
      </c>
    </row>
    <row r="161" spans="1:8" ht="15" outlineLevel="2">
      <c r="A161" s="37">
        <v>402001</v>
      </c>
      <c r="B161" s="38"/>
      <c r="C161" s="38" t="s">
        <v>188</v>
      </c>
      <c r="D161" s="39">
        <v>451.31</v>
      </c>
      <c r="E161" s="39">
        <v>619.43000000000006</v>
      </c>
      <c r="F161" s="83">
        <v>619.42999999999995</v>
      </c>
      <c r="G161" s="67">
        <f t="shared" si="21"/>
        <v>137.25155657973454</v>
      </c>
      <c r="H161" s="67">
        <f t="shared" si="22"/>
        <v>99.999999999999972</v>
      </c>
    </row>
    <row r="162" spans="1:8" ht="15" outlineLevel="2">
      <c r="A162" s="37">
        <v>402002</v>
      </c>
      <c r="B162" s="38"/>
      <c r="C162" s="38" t="s">
        <v>189</v>
      </c>
      <c r="D162" s="39">
        <v>1800</v>
      </c>
      <c r="E162" s="39">
        <v>1530.02</v>
      </c>
      <c r="F162" s="83">
        <v>1530.02</v>
      </c>
      <c r="G162" s="67">
        <f t="shared" si="21"/>
        <v>85.001111111111101</v>
      </c>
      <c r="H162" s="67">
        <f t="shared" si="22"/>
        <v>100</v>
      </c>
    </row>
    <row r="163" spans="1:8" ht="15" outlineLevel="2">
      <c r="A163" s="37">
        <v>402003</v>
      </c>
      <c r="B163" s="38"/>
      <c r="C163" s="38" t="s">
        <v>190</v>
      </c>
      <c r="D163" s="39">
        <v>131663.69000000003</v>
      </c>
      <c r="E163" s="39">
        <v>127031.3</v>
      </c>
      <c r="F163" s="83">
        <v>116977.20000000001</v>
      </c>
      <c r="G163" s="67">
        <f t="shared" si="21"/>
        <v>88.845451619956862</v>
      </c>
      <c r="H163" s="67">
        <f t="shared" si="22"/>
        <v>92.085336448576072</v>
      </c>
    </row>
    <row r="164" spans="1:8" ht="15" outlineLevel="2">
      <c r="A164" s="37">
        <v>402004</v>
      </c>
      <c r="B164" s="38"/>
      <c r="C164" s="38" t="s">
        <v>191</v>
      </c>
      <c r="D164" s="39">
        <v>6239.6200000000008</v>
      </c>
      <c r="E164" s="39">
        <v>19509.310000000001</v>
      </c>
      <c r="F164" s="83">
        <v>19508.86</v>
      </c>
      <c r="G164" s="67">
        <f t="shared" si="21"/>
        <v>312.66102743436295</v>
      </c>
      <c r="H164" s="67">
        <f t="shared" si="22"/>
        <v>99.997693408941686</v>
      </c>
    </row>
    <row r="165" spans="1:8" ht="15" outlineLevel="2">
      <c r="A165" s="37">
        <v>402006</v>
      </c>
      <c r="B165" s="38"/>
      <c r="C165" s="38" t="s">
        <v>192</v>
      </c>
      <c r="D165" s="39">
        <v>11480</v>
      </c>
      <c r="E165" s="39">
        <v>17578.63</v>
      </c>
      <c r="F165" s="83">
        <v>17353.939999999999</v>
      </c>
      <c r="G165" s="67">
        <f t="shared" si="21"/>
        <v>151.16672473867595</v>
      </c>
      <c r="H165" s="67">
        <f t="shared" si="22"/>
        <v>98.721800276813369</v>
      </c>
    </row>
    <row r="166" spans="1:8" ht="15" outlineLevel="2">
      <c r="A166" s="37">
        <v>402007</v>
      </c>
      <c r="B166" s="38"/>
      <c r="C166" s="38" t="s">
        <v>193</v>
      </c>
      <c r="D166" s="39">
        <v>6019.96</v>
      </c>
      <c r="E166" s="39">
        <v>994.6200000000008</v>
      </c>
      <c r="F166" s="83">
        <v>994.62</v>
      </c>
      <c r="G166" s="67">
        <f t="shared" si="21"/>
        <v>16.522036691273694</v>
      </c>
      <c r="H166" s="67">
        <f t="shared" si="22"/>
        <v>99.999999999999929</v>
      </c>
    </row>
    <row r="167" spans="1:8" ht="15" outlineLevel="2">
      <c r="A167" s="37">
        <v>402008</v>
      </c>
      <c r="B167" s="38"/>
      <c r="C167" s="38" t="s">
        <v>194</v>
      </c>
      <c r="D167" s="39">
        <v>2000</v>
      </c>
      <c r="E167" s="39">
        <v>29355.08</v>
      </c>
      <c r="F167" s="83">
        <v>27349.879999999994</v>
      </c>
      <c r="G167" s="67">
        <f t="shared" si="21"/>
        <v>1367.4939999999997</v>
      </c>
      <c r="H167" s="67">
        <f t="shared" si="22"/>
        <v>93.169155049143086</v>
      </c>
    </row>
    <row r="168" spans="1:8" ht="15" outlineLevel="1">
      <c r="A168" s="37">
        <v>402009</v>
      </c>
      <c r="B168" s="38"/>
      <c r="C168" s="38" t="s">
        <v>195</v>
      </c>
      <c r="D168" s="39">
        <v>36448.880000000005</v>
      </c>
      <c r="E168" s="39">
        <v>53433.969999999994</v>
      </c>
      <c r="F168" s="83">
        <v>49245.02</v>
      </c>
      <c r="G168" s="67">
        <f t="shared" si="21"/>
        <v>135.10708696673257</v>
      </c>
      <c r="H168" s="67">
        <f t="shared" si="22"/>
        <v>92.160511375067216</v>
      </c>
    </row>
    <row r="169" spans="1:8" ht="15" outlineLevel="2">
      <c r="A169" s="37">
        <v>402099</v>
      </c>
      <c r="B169" s="38"/>
      <c r="C169" s="38" t="s">
        <v>196</v>
      </c>
      <c r="D169" s="39">
        <v>186288.595</v>
      </c>
      <c r="E169" s="39">
        <v>239853.24499999994</v>
      </c>
      <c r="F169" s="83">
        <v>210303.30000000005</v>
      </c>
      <c r="G169" s="67">
        <f t="shared" si="21"/>
        <v>112.89113002328459</v>
      </c>
      <c r="H169" s="67">
        <f t="shared" si="22"/>
        <v>87.679989486904844</v>
      </c>
    </row>
    <row r="170" spans="1:8" ht="15" outlineLevel="2">
      <c r="A170" s="37">
        <v>4021</v>
      </c>
      <c r="B170" s="38"/>
      <c r="C170" s="38" t="s">
        <v>197</v>
      </c>
      <c r="D170" s="39">
        <f>D171+D172</f>
        <v>2605.79</v>
      </c>
      <c r="E170" s="39">
        <f>E171+E172</f>
        <v>1746.02</v>
      </c>
      <c r="F170" s="83">
        <f>F171+F172</f>
        <v>1399.6299999999999</v>
      </c>
      <c r="G170" s="67">
        <f t="shared" si="21"/>
        <v>53.712309894504159</v>
      </c>
      <c r="H170" s="67">
        <f t="shared" si="22"/>
        <v>80.161166538756717</v>
      </c>
    </row>
    <row r="171" spans="1:8" ht="15" outlineLevel="1">
      <c r="A171" s="37">
        <v>402108</v>
      </c>
      <c r="B171" s="38"/>
      <c r="C171" s="38" t="s">
        <v>198</v>
      </c>
      <c r="D171" s="39">
        <v>1995.86</v>
      </c>
      <c r="E171" s="39">
        <v>1418.15</v>
      </c>
      <c r="F171" s="83">
        <v>1399.6299999999999</v>
      </c>
      <c r="G171" s="67">
        <f t="shared" si="21"/>
        <v>70.12666219073482</v>
      </c>
      <c r="H171" s="67">
        <f t="shared" si="22"/>
        <v>98.694073264464251</v>
      </c>
    </row>
    <row r="172" spans="1:8" ht="15" outlineLevel="2">
      <c r="A172" s="37">
        <v>402199</v>
      </c>
      <c r="B172" s="38"/>
      <c r="C172" s="38" t="s">
        <v>199</v>
      </c>
      <c r="D172" s="39">
        <v>609.93000000000006</v>
      </c>
      <c r="E172" s="39">
        <v>327.87</v>
      </c>
      <c r="F172" s="83">
        <v>0</v>
      </c>
      <c r="G172" s="67">
        <f t="shared" si="21"/>
        <v>0</v>
      </c>
      <c r="H172" s="67">
        <f t="shared" si="22"/>
        <v>0</v>
      </c>
    </row>
    <row r="173" spans="1:8" ht="15" outlineLevel="2">
      <c r="A173" s="37">
        <v>4022</v>
      </c>
      <c r="B173" s="38"/>
      <c r="C173" s="38" t="s">
        <v>200</v>
      </c>
      <c r="D173" s="39">
        <f>D174+D175+D176+D177+D178+D179+D180</f>
        <v>402620.79000000004</v>
      </c>
      <c r="E173" s="39">
        <f>E174+E175+E176+E177+E178+E179+E180</f>
        <v>434093.63000000006</v>
      </c>
      <c r="F173" s="83">
        <f>F174+F175+F176+F177+F178+F179+F180</f>
        <v>399095.65999999992</v>
      </c>
      <c r="G173" s="67">
        <f t="shared" si="21"/>
        <v>99.124454055142024</v>
      </c>
      <c r="H173" s="67">
        <f t="shared" si="22"/>
        <v>91.937690953907776</v>
      </c>
    </row>
    <row r="174" spans="1:8" ht="15" outlineLevel="2">
      <c r="A174" s="37">
        <v>402200</v>
      </c>
      <c r="B174" s="38"/>
      <c r="C174" s="38" t="s">
        <v>201</v>
      </c>
      <c r="D174" s="39">
        <v>172922.9</v>
      </c>
      <c r="E174" s="39">
        <v>194589.28000000003</v>
      </c>
      <c r="F174" s="83">
        <v>192349.91999999995</v>
      </c>
      <c r="G174" s="67">
        <f t="shared" si="21"/>
        <v>111.23449814917512</v>
      </c>
      <c r="H174" s="67">
        <f t="shared" si="22"/>
        <v>98.849186347778215</v>
      </c>
    </row>
    <row r="175" spans="1:8" ht="15" outlineLevel="2">
      <c r="A175" s="37">
        <v>402201</v>
      </c>
      <c r="B175" s="38"/>
      <c r="C175" s="38" t="s">
        <v>202</v>
      </c>
      <c r="D175" s="39">
        <v>81957.079999999987</v>
      </c>
      <c r="E175" s="39">
        <v>72856.830000000016</v>
      </c>
      <c r="F175" s="83">
        <v>59275.630000000005</v>
      </c>
      <c r="G175" s="67">
        <f t="shared" si="21"/>
        <v>72.325209731727895</v>
      </c>
      <c r="H175" s="67">
        <f t="shared" si="22"/>
        <v>81.359057208500545</v>
      </c>
    </row>
    <row r="176" spans="1:8" ht="15" outlineLevel="2">
      <c r="A176" s="37">
        <v>402203</v>
      </c>
      <c r="B176" s="38"/>
      <c r="C176" s="38" t="s">
        <v>203</v>
      </c>
      <c r="D176" s="39">
        <v>86412.340000000011</v>
      </c>
      <c r="E176" s="39">
        <v>74108.159999999974</v>
      </c>
      <c r="F176" s="83">
        <v>62065.069999999985</v>
      </c>
      <c r="G176" s="67">
        <f t="shared" si="21"/>
        <v>71.824313518184994</v>
      </c>
      <c r="H176" s="67">
        <f t="shared" si="22"/>
        <v>83.74930641915816</v>
      </c>
    </row>
    <row r="177" spans="1:8" ht="15" outlineLevel="2">
      <c r="A177" s="37">
        <v>402204</v>
      </c>
      <c r="B177" s="38"/>
      <c r="C177" s="38" t="s">
        <v>204</v>
      </c>
      <c r="D177" s="39">
        <v>27255.469999999998</v>
      </c>
      <c r="E177" s="39">
        <v>39542.720000000008</v>
      </c>
      <c r="F177" s="83">
        <v>33896.969999999994</v>
      </c>
      <c r="G177" s="67">
        <f t="shared" si="21"/>
        <v>124.36758566262111</v>
      </c>
      <c r="H177" s="67">
        <f t="shared" si="22"/>
        <v>85.722403517006384</v>
      </c>
    </row>
    <row r="178" spans="1:8" ht="15" outlineLevel="2">
      <c r="A178" s="37">
        <v>402205</v>
      </c>
      <c r="B178" s="38"/>
      <c r="C178" s="38" t="s">
        <v>205</v>
      </c>
      <c r="D178" s="39">
        <v>20818.940000000002</v>
      </c>
      <c r="E178" s="39">
        <v>28320.209999999992</v>
      </c>
      <c r="F178" s="83">
        <v>27190.87999999999</v>
      </c>
      <c r="G178" s="67">
        <f t="shared" si="21"/>
        <v>130.60645738928105</v>
      </c>
      <c r="H178" s="67">
        <f t="shared" si="22"/>
        <v>96.012282394798618</v>
      </c>
    </row>
    <row r="179" spans="1:8" ht="15" outlineLevel="1">
      <c r="A179" s="37">
        <v>402206</v>
      </c>
      <c r="B179" s="38"/>
      <c r="C179" s="38" t="s">
        <v>206</v>
      </c>
      <c r="D179" s="39">
        <v>10644.529999999999</v>
      </c>
      <c r="E179" s="39">
        <v>20713.199999999997</v>
      </c>
      <c r="F179" s="83">
        <v>20588.7</v>
      </c>
      <c r="G179" s="67">
        <f t="shared" si="21"/>
        <v>193.42047042001857</v>
      </c>
      <c r="H179" s="67">
        <f t="shared" si="22"/>
        <v>99.398934013093125</v>
      </c>
    </row>
    <row r="180" spans="1:8" ht="15" outlineLevel="2">
      <c r="A180" s="37">
        <v>402299</v>
      </c>
      <c r="B180" s="38"/>
      <c r="C180" s="38" t="s">
        <v>207</v>
      </c>
      <c r="D180" s="39">
        <v>2609.5299999999997</v>
      </c>
      <c r="E180" s="39">
        <v>3963.2299999999996</v>
      </c>
      <c r="F180" s="83">
        <v>3728.49</v>
      </c>
      <c r="G180" s="67">
        <f t="shared" si="21"/>
        <v>142.87975229255844</v>
      </c>
      <c r="H180" s="67">
        <f t="shared" si="22"/>
        <v>94.077053312575856</v>
      </c>
    </row>
    <row r="181" spans="1:8" ht="15" outlineLevel="2">
      <c r="A181" s="37">
        <v>4023</v>
      </c>
      <c r="B181" s="38"/>
      <c r="C181" s="38" t="s">
        <v>208</v>
      </c>
      <c r="D181" s="39">
        <f>D182+D183+D184+D185+D186+D187</f>
        <v>25638.02</v>
      </c>
      <c r="E181" s="39">
        <f>E182+E183+E184+E185+E186+E187</f>
        <v>22135.759999999998</v>
      </c>
      <c r="F181" s="83">
        <f>F182+F183+F184+F185+F186+F187</f>
        <v>22135.759999999998</v>
      </c>
      <c r="G181" s="67">
        <f t="shared" si="21"/>
        <v>86.339584726121586</v>
      </c>
      <c r="H181" s="67">
        <f t="shared" si="22"/>
        <v>100</v>
      </c>
    </row>
    <row r="182" spans="1:8" ht="15" outlineLevel="2">
      <c r="A182" s="37">
        <v>402300</v>
      </c>
      <c r="B182" s="38"/>
      <c r="C182" s="38" t="s">
        <v>209</v>
      </c>
      <c r="D182" s="39">
        <v>7173.57</v>
      </c>
      <c r="E182" s="39">
        <v>6506.5999999999985</v>
      </c>
      <c r="F182" s="83">
        <v>6506.5999999999995</v>
      </c>
      <c r="G182" s="67">
        <f t="shared" si="21"/>
        <v>90.702397829811375</v>
      </c>
      <c r="H182" s="67">
        <f t="shared" si="22"/>
        <v>100.00000000000003</v>
      </c>
    </row>
    <row r="183" spans="1:8" ht="15" outlineLevel="2">
      <c r="A183" s="37">
        <v>402301</v>
      </c>
      <c r="B183" s="38"/>
      <c r="C183" s="38" t="s">
        <v>210</v>
      </c>
      <c r="D183" s="39">
        <v>4000</v>
      </c>
      <c r="E183" s="39">
        <v>4668.58</v>
      </c>
      <c r="F183" s="83">
        <v>4668.5800000000008</v>
      </c>
      <c r="G183" s="67">
        <f t="shared" si="21"/>
        <v>116.71450000000002</v>
      </c>
      <c r="H183" s="67">
        <f t="shared" si="22"/>
        <v>100.00000000000003</v>
      </c>
    </row>
    <row r="184" spans="1:8" ht="15" outlineLevel="2">
      <c r="A184" s="37">
        <v>402302</v>
      </c>
      <c r="B184" s="38"/>
      <c r="C184" s="38" t="s">
        <v>211</v>
      </c>
      <c r="D184" s="39">
        <v>6000</v>
      </c>
      <c r="E184" s="39">
        <v>3503.86</v>
      </c>
      <c r="F184" s="83">
        <v>3503.8599999999992</v>
      </c>
      <c r="G184" s="67">
        <f t="shared" si="21"/>
        <v>58.397666666666659</v>
      </c>
      <c r="H184" s="67">
        <f t="shared" si="22"/>
        <v>99.999999999999972</v>
      </c>
    </row>
    <row r="185" spans="1:8" ht="15" outlineLevel="2">
      <c r="A185" s="37">
        <v>402304</v>
      </c>
      <c r="B185" s="38"/>
      <c r="C185" s="38" t="s">
        <v>212</v>
      </c>
      <c r="D185" s="39">
        <v>164.45</v>
      </c>
      <c r="E185" s="39">
        <v>759.32999999999993</v>
      </c>
      <c r="F185" s="83">
        <v>759.33</v>
      </c>
      <c r="G185" s="67">
        <f t="shared" si="21"/>
        <v>461.73913043478262</v>
      </c>
      <c r="H185" s="67">
        <f t="shared" si="22"/>
        <v>100.00000000000003</v>
      </c>
    </row>
    <row r="186" spans="1:8" ht="15" outlineLevel="1">
      <c r="A186" s="37">
        <v>402305</v>
      </c>
      <c r="B186" s="38"/>
      <c r="C186" s="38" t="s">
        <v>213</v>
      </c>
      <c r="D186" s="39">
        <v>8300</v>
      </c>
      <c r="E186" s="39">
        <v>6340.63</v>
      </c>
      <c r="F186" s="83">
        <v>6340.63</v>
      </c>
      <c r="G186" s="67">
        <f t="shared" si="21"/>
        <v>76.393132530120482</v>
      </c>
      <c r="H186" s="67">
        <f t="shared" si="22"/>
        <v>100</v>
      </c>
    </row>
    <row r="187" spans="1:8" ht="15" outlineLevel="2">
      <c r="A187" s="37">
        <v>402399</v>
      </c>
      <c r="B187" s="38"/>
      <c r="C187" s="38" t="s">
        <v>214</v>
      </c>
      <c r="D187" s="39">
        <v>0</v>
      </c>
      <c r="E187" s="39">
        <v>356.76</v>
      </c>
      <c r="F187" s="83">
        <v>356.76</v>
      </c>
      <c r="G187" s="67">
        <f t="shared" si="21"/>
        <v>0</v>
      </c>
      <c r="H187" s="67">
        <f t="shared" si="22"/>
        <v>100</v>
      </c>
    </row>
    <row r="188" spans="1:8" ht="15" outlineLevel="2">
      <c r="A188" s="37">
        <v>4024</v>
      </c>
      <c r="B188" s="38"/>
      <c r="C188" s="38" t="s">
        <v>215</v>
      </c>
      <c r="D188" s="39">
        <f>D189+D190+D191+D192+D193</f>
        <v>1424.83</v>
      </c>
      <c r="E188" s="39">
        <f>E189+E190+E191+E192+E193</f>
        <v>5816.92</v>
      </c>
      <c r="F188" s="83">
        <f>F189+F190+F191+F192+F193</f>
        <v>5816.92</v>
      </c>
      <c r="G188" s="67">
        <f t="shared" si="21"/>
        <v>408.25361622088252</v>
      </c>
      <c r="H188" s="67">
        <f t="shared" si="22"/>
        <v>100</v>
      </c>
    </row>
    <row r="189" spans="1:8" ht="15" outlineLevel="2">
      <c r="A189" s="37">
        <v>402400</v>
      </c>
      <c r="B189" s="38"/>
      <c r="C189" s="38" t="s">
        <v>216</v>
      </c>
      <c r="D189" s="39">
        <v>0</v>
      </c>
      <c r="E189" s="39">
        <v>2430.0500000000002</v>
      </c>
      <c r="F189" s="83">
        <v>2430.0500000000002</v>
      </c>
      <c r="G189" s="67">
        <f t="shared" si="21"/>
        <v>0</v>
      </c>
      <c r="H189" s="67">
        <f t="shared" si="22"/>
        <v>100</v>
      </c>
    </row>
    <row r="190" spans="1:8" ht="15" outlineLevel="2">
      <c r="A190" s="37">
        <v>402401</v>
      </c>
      <c r="B190" s="38"/>
      <c r="C190" s="38" t="s">
        <v>217</v>
      </c>
      <c r="D190" s="39">
        <v>1022.28</v>
      </c>
      <c r="E190" s="39">
        <v>1476.9599999999998</v>
      </c>
      <c r="F190" s="83">
        <v>1476.96</v>
      </c>
      <c r="G190" s="67">
        <f t="shared" ref="G190:G221" si="23">IF(D190&lt;&gt;0,F190/D190*100,)</f>
        <v>144.47705129710059</v>
      </c>
      <c r="H190" s="67">
        <f t="shared" ref="H190:H221" si="24">IF(E190&lt;&gt;0,F190/E190*100,)</f>
        <v>100.00000000000003</v>
      </c>
    </row>
    <row r="191" spans="1:8" ht="15" outlineLevel="2">
      <c r="A191" s="37">
        <v>402402</v>
      </c>
      <c r="B191" s="38"/>
      <c r="C191" s="38" t="s">
        <v>218</v>
      </c>
      <c r="D191" s="39">
        <v>402.55</v>
      </c>
      <c r="E191" s="39">
        <v>1283.3300000000002</v>
      </c>
      <c r="F191" s="83">
        <v>1283.3300000000002</v>
      </c>
      <c r="G191" s="67">
        <f t="shared" si="23"/>
        <v>318.80014904980749</v>
      </c>
      <c r="H191" s="67">
        <f t="shared" si="24"/>
        <v>100</v>
      </c>
    </row>
    <row r="192" spans="1:8" ht="15" outlineLevel="1">
      <c r="A192" s="37">
        <v>402403</v>
      </c>
      <c r="B192" s="38"/>
      <c r="C192" s="38" t="s">
        <v>219</v>
      </c>
      <c r="D192" s="39">
        <v>0</v>
      </c>
      <c r="E192" s="39">
        <v>546.26</v>
      </c>
      <c r="F192" s="83">
        <v>546.26</v>
      </c>
      <c r="G192" s="67">
        <f t="shared" si="23"/>
        <v>0</v>
      </c>
      <c r="H192" s="67">
        <f t="shared" si="24"/>
        <v>100</v>
      </c>
    </row>
    <row r="193" spans="1:8" ht="15" outlineLevel="2">
      <c r="A193" s="37">
        <v>402405</v>
      </c>
      <c r="B193" s="38"/>
      <c r="C193" s="38" t="s">
        <v>220</v>
      </c>
      <c r="D193" s="39">
        <v>0</v>
      </c>
      <c r="E193" s="39">
        <v>80.319999999999993</v>
      </c>
      <c r="F193" s="83">
        <v>80.319999999999993</v>
      </c>
      <c r="G193" s="67">
        <f t="shared" si="23"/>
        <v>0</v>
      </c>
      <c r="H193" s="67">
        <f t="shared" si="24"/>
        <v>100</v>
      </c>
    </row>
    <row r="194" spans="1:8" ht="15" outlineLevel="2">
      <c r="A194" s="37">
        <v>4025</v>
      </c>
      <c r="B194" s="38"/>
      <c r="C194" s="38" t="s">
        <v>221</v>
      </c>
      <c r="D194" s="39">
        <f>D195+D196+D197+D198+D199+D200+D201</f>
        <v>461660.65999999992</v>
      </c>
      <c r="E194" s="39">
        <f>E195+E196+E197+E198+E199+E200+E201</f>
        <v>427187.74</v>
      </c>
      <c r="F194" s="83">
        <f>F195+F196+F197+F198+F199+F200+F201</f>
        <v>367780.02</v>
      </c>
      <c r="G194" s="67">
        <f t="shared" si="23"/>
        <v>79.664578740584062</v>
      </c>
      <c r="H194" s="67">
        <f t="shared" si="24"/>
        <v>86.093299400399474</v>
      </c>
    </row>
    <row r="195" spans="1:8" ht="15" outlineLevel="2">
      <c r="A195" s="37">
        <v>402500</v>
      </c>
      <c r="B195" s="38"/>
      <c r="C195" s="38" t="s">
        <v>222</v>
      </c>
      <c r="D195" s="39">
        <v>85596.51</v>
      </c>
      <c r="E195" s="39">
        <v>50700.549999999988</v>
      </c>
      <c r="F195" s="83">
        <v>44040.35</v>
      </c>
      <c r="G195" s="67">
        <f t="shared" si="23"/>
        <v>51.451104723779039</v>
      </c>
      <c r="H195" s="67">
        <f t="shared" si="24"/>
        <v>86.863653352872916</v>
      </c>
    </row>
    <row r="196" spans="1:8" ht="15" outlineLevel="2">
      <c r="A196" s="37">
        <v>402503</v>
      </c>
      <c r="B196" s="38"/>
      <c r="C196" s="38" t="s">
        <v>223</v>
      </c>
      <c r="D196" s="39">
        <v>284595.96999999991</v>
      </c>
      <c r="E196" s="39">
        <v>304785.07</v>
      </c>
      <c r="F196" s="83">
        <v>264562.74</v>
      </c>
      <c r="G196" s="67">
        <f t="shared" si="23"/>
        <v>92.960817400190194</v>
      </c>
      <c r="H196" s="67">
        <f t="shared" si="24"/>
        <v>86.803051081209446</v>
      </c>
    </row>
    <row r="197" spans="1:8" ht="15" outlineLevel="2">
      <c r="A197" s="37">
        <v>402504</v>
      </c>
      <c r="B197" s="38"/>
      <c r="C197" s="38" t="s">
        <v>224</v>
      </c>
      <c r="D197" s="39">
        <v>8481.16</v>
      </c>
      <c r="E197" s="39">
        <v>19172.730000000003</v>
      </c>
      <c r="F197" s="83">
        <v>11221.95</v>
      </c>
      <c r="G197" s="67">
        <f t="shared" si="23"/>
        <v>132.31621617797566</v>
      </c>
      <c r="H197" s="67">
        <f t="shared" si="24"/>
        <v>58.530788260200808</v>
      </c>
    </row>
    <row r="198" spans="1:8" ht="15" outlineLevel="2">
      <c r="A198" s="37">
        <v>402510</v>
      </c>
      <c r="B198" s="38"/>
      <c r="C198" s="38" t="s">
        <v>225</v>
      </c>
      <c r="D198" s="39">
        <v>27004.44</v>
      </c>
      <c r="E198" s="39">
        <v>31678.070000000003</v>
      </c>
      <c r="F198" s="83">
        <v>31678.070000000018</v>
      </c>
      <c r="G198" s="67">
        <f t="shared" si="23"/>
        <v>117.30689471805384</v>
      </c>
      <c r="H198" s="67">
        <f t="shared" si="24"/>
        <v>100.00000000000004</v>
      </c>
    </row>
    <row r="199" spans="1:8" ht="15" outlineLevel="2">
      <c r="A199" s="37">
        <v>402511</v>
      </c>
      <c r="B199" s="38"/>
      <c r="C199" s="38" t="s">
        <v>226</v>
      </c>
      <c r="D199" s="39">
        <v>2605.2399999999998</v>
      </c>
      <c r="E199" s="39">
        <v>1710.4</v>
      </c>
      <c r="F199" s="83">
        <v>1710.4</v>
      </c>
      <c r="G199" s="67">
        <f t="shared" si="23"/>
        <v>65.652300747723828</v>
      </c>
      <c r="H199" s="67">
        <f t="shared" si="24"/>
        <v>100</v>
      </c>
    </row>
    <row r="200" spans="1:8" ht="15" outlineLevel="1">
      <c r="A200" s="37">
        <v>402512</v>
      </c>
      <c r="B200" s="38"/>
      <c r="C200" s="38" t="s">
        <v>329</v>
      </c>
      <c r="D200" s="39">
        <v>0</v>
      </c>
      <c r="E200" s="39">
        <v>85.2</v>
      </c>
      <c r="F200" s="83">
        <v>85.2</v>
      </c>
      <c r="G200" s="67">
        <f t="shared" si="23"/>
        <v>0</v>
      </c>
      <c r="H200" s="67">
        <f t="shared" si="24"/>
        <v>100</v>
      </c>
    </row>
    <row r="201" spans="1:8" ht="15" outlineLevel="2">
      <c r="A201" s="37">
        <v>402599</v>
      </c>
      <c r="B201" s="38"/>
      <c r="C201" s="38" t="s">
        <v>227</v>
      </c>
      <c r="D201" s="39">
        <v>53377.34</v>
      </c>
      <c r="E201" s="39">
        <v>19055.72</v>
      </c>
      <c r="F201" s="83">
        <v>14481.31</v>
      </c>
      <c r="G201" s="67">
        <f t="shared" si="23"/>
        <v>27.130070550536988</v>
      </c>
      <c r="H201" s="67">
        <f t="shared" si="24"/>
        <v>75.994557014901559</v>
      </c>
    </row>
    <row r="202" spans="1:8" ht="15" outlineLevel="2">
      <c r="A202" s="37">
        <v>4026</v>
      </c>
      <c r="B202" s="38"/>
      <c r="C202" s="38" t="s">
        <v>228</v>
      </c>
      <c r="D202" s="39">
        <f>D203+D204+D205+D206</f>
        <v>5511</v>
      </c>
      <c r="E202" s="39">
        <f>E203+E204+E205+E206</f>
        <v>4488.34</v>
      </c>
      <c r="F202" s="83">
        <f>F203+F204+F205+F206</f>
        <v>1984.49</v>
      </c>
      <c r="G202" s="67">
        <f t="shared" si="23"/>
        <v>36.00961712937761</v>
      </c>
      <c r="H202" s="67">
        <f t="shared" si="24"/>
        <v>44.214342050735908</v>
      </c>
    </row>
    <row r="203" spans="1:8" ht="15" outlineLevel="2">
      <c r="A203" s="37">
        <v>402600</v>
      </c>
      <c r="B203" s="38"/>
      <c r="C203" s="38" t="s">
        <v>228</v>
      </c>
      <c r="D203" s="39">
        <v>1985</v>
      </c>
      <c r="E203" s="39">
        <v>860</v>
      </c>
      <c r="F203" s="83">
        <v>500</v>
      </c>
      <c r="G203" s="67">
        <f t="shared" si="23"/>
        <v>25.188916876574307</v>
      </c>
      <c r="H203" s="67">
        <f t="shared" si="24"/>
        <v>58.139534883720934</v>
      </c>
    </row>
    <row r="204" spans="1:8" ht="15" outlineLevel="2">
      <c r="A204" s="37">
        <v>402603</v>
      </c>
      <c r="B204" s="38"/>
      <c r="C204" s="38" t="s">
        <v>229</v>
      </c>
      <c r="D204" s="39">
        <v>3526</v>
      </c>
      <c r="E204" s="39">
        <v>2811.75</v>
      </c>
      <c r="F204" s="83">
        <v>667.9</v>
      </c>
      <c r="G204" s="67">
        <f t="shared" si="23"/>
        <v>18.942144072603519</v>
      </c>
      <c r="H204" s="67">
        <f t="shared" si="24"/>
        <v>23.753889926202543</v>
      </c>
    </row>
    <row r="205" spans="1:8" ht="15" outlineLevel="1">
      <c r="A205" s="37">
        <v>402605</v>
      </c>
      <c r="B205" s="38"/>
      <c r="C205" s="38" t="s">
        <v>230</v>
      </c>
      <c r="D205" s="39">
        <v>0</v>
      </c>
      <c r="E205" s="39">
        <v>111.59</v>
      </c>
      <c r="F205" s="83">
        <v>111.59</v>
      </c>
      <c r="G205" s="67">
        <f t="shared" si="23"/>
        <v>0</v>
      </c>
      <c r="H205" s="67">
        <f t="shared" si="24"/>
        <v>100</v>
      </c>
    </row>
    <row r="206" spans="1:8" ht="15" outlineLevel="2">
      <c r="A206" s="37">
        <v>402699</v>
      </c>
      <c r="B206" s="38"/>
      <c r="C206" s="38" t="s">
        <v>330</v>
      </c>
      <c r="D206" s="39">
        <v>0</v>
      </c>
      <c r="E206" s="39">
        <v>705</v>
      </c>
      <c r="F206" s="83">
        <v>705</v>
      </c>
      <c r="G206" s="67">
        <f t="shared" si="23"/>
        <v>0</v>
      </c>
      <c r="H206" s="67">
        <f t="shared" si="24"/>
        <v>100</v>
      </c>
    </row>
    <row r="207" spans="1:8" ht="15" outlineLevel="1">
      <c r="A207" s="37">
        <v>4027</v>
      </c>
      <c r="B207" s="38"/>
      <c r="C207" s="38" t="s">
        <v>231</v>
      </c>
      <c r="D207" s="39">
        <f>D208</f>
        <v>426.67</v>
      </c>
      <c r="E207" s="39">
        <f>E208</f>
        <v>5749.9500000000007</v>
      </c>
      <c r="F207" s="83">
        <f>F208</f>
        <v>5749.9500000000007</v>
      </c>
      <c r="G207" s="67">
        <f t="shared" si="23"/>
        <v>1347.6340028593529</v>
      </c>
      <c r="H207" s="67">
        <f t="shared" si="24"/>
        <v>100</v>
      </c>
    </row>
    <row r="208" spans="1:8" ht="15" outlineLevel="2">
      <c r="A208" s="37">
        <v>402799</v>
      </c>
      <c r="B208" s="38"/>
      <c r="C208" s="38" t="s">
        <v>232</v>
      </c>
      <c r="D208" s="39">
        <v>426.67</v>
      </c>
      <c r="E208" s="39">
        <v>5749.9500000000007</v>
      </c>
      <c r="F208" s="83">
        <v>5749.9500000000007</v>
      </c>
      <c r="G208" s="67">
        <f t="shared" si="23"/>
        <v>1347.6340028593529</v>
      </c>
      <c r="H208" s="67">
        <f t="shared" si="24"/>
        <v>100</v>
      </c>
    </row>
    <row r="209" spans="1:8" ht="15" outlineLevel="2">
      <c r="A209" s="37">
        <v>4029</v>
      </c>
      <c r="B209" s="38"/>
      <c r="C209" s="38" t="s">
        <v>233</v>
      </c>
      <c r="D209" s="39">
        <f>D210+D211+D212+D213+D214+D215+D216+D217+D218+D219+D220+D221</f>
        <v>760785.39000000013</v>
      </c>
      <c r="E209" s="39">
        <f>E210+E211+E212+E213+E214+E215+E216+E217+E218+E219+E220+E221</f>
        <v>750432.89999999991</v>
      </c>
      <c r="F209" s="83">
        <f>F210+F211+F212+F213+F214+F215+F216+F217+F218+F219+F220+F221</f>
        <v>608421.71</v>
      </c>
      <c r="G209" s="67">
        <f t="shared" si="23"/>
        <v>79.972843589964299</v>
      </c>
      <c r="H209" s="67">
        <f t="shared" si="24"/>
        <v>81.076097543164764</v>
      </c>
    </row>
    <row r="210" spans="1:8" ht="15" outlineLevel="2">
      <c r="A210" s="37">
        <v>402900</v>
      </c>
      <c r="B210" s="38"/>
      <c r="C210" s="38" t="s">
        <v>234</v>
      </c>
      <c r="D210" s="39">
        <v>29296</v>
      </c>
      <c r="E210" s="39">
        <v>3442.57</v>
      </c>
      <c r="F210" s="83">
        <v>3442.57</v>
      </c>
      <c r="G210" s="67">
        <f t="shared" si="23"/>
        <v>11.75098989623157</v>
      </c>
      <c r="H210" s="67">
        <f t="shared" si="24"/>
        <v>100</v>
      </c>
    </row>
    <row r="211" spans="1:8" ht="15" outlineLevel="2">
      <c r="A211" s="37">
        <v>402901</v>
      </c>
      <c r="B211" s="38"/>
      <c r="C211" s="38" t="s">
        <v>235</v>
      </c>
      <c r="D211" s="39">
        <v>4510.7699999999995</v>
      </c>
      <c r="E211" s="39">
        <v>8868.8300000000017</v>
      </c>
      <c r="F211" s="83">
        <v>8788.43</v>
      </c>
      <c r="G211" s="67">
        <f t="shared" si="23"/>
        <v>194.83214617459993</v>
      </c>
      <c r="H211" s="67">
        <f t="shared" si="24"/>
        <v>99.093454266233522</v>
      </c>
    </row>
    <row r="212" spans="1:8" ht="15" outlineLevel="2">
      <c r="A212" s="37">
        <v>402902</v>
      </c>
      <c r="B212" s="38"/>
      <c r="C212" s="38" t="s">
        <v>236</v>
      </c>
      <c r="D212" s="39">
        <v>39893.740000000005</v>
      </c>
      <c r="E212" s="39">
        <v>48126.679999999986</v>
      </c>
      <c r="F212" s="83">
        <v>34619.730000000003</v>
      </c>
      <c r="G212" s="67">
        <f t="shared" si="23"/>
        <v>86.779855686631535</v>
      </c>
      <c r="H212" s="67">
        <f t="shared" si="24"/>
        <v>71.934590127555055</v>
      </c>
    </row>
    <row r="213" spans="1:8" ht="15" outlineLevel="2">
      <c r="A213" s="37">
        <v>402903</v>
      </c>
      <c r="B213" s="38"/>
      <c r="C213" s="38" t="s">
        <v>237</v>
      </c>
      <c r="D213" s="39">
        <v>19885.320000000003</v>
      </c>
      <c r="E213" s="39">
        <v>29814.929999999993</v>
      </c>
      <c r="F213" s="83">
        <v>26521.069999999996</v>
      </c>
      <c r="G213" s="67">
        <f t="shared" si="23"/>
        <v>133.37009411968222</v>
      </c>
      <c r="H213" s="67">
        <f t="shared" si="24"/>
        <v>88.952313488577701</v>
      </c>
    </row>
    <row r="214" spans="1:8" ht="15" outlineLevel="2">
      <c r="A214" s="37">
        <v>402905</v>
      </c>
      <c r="B214" s="38"/>
      <c r="C214" s="38" t="s">
        <v>238</v>
      </c>
      <c r="D214" s="39">
        <v>210059.92</v>
      </c>
      <c r="E214" s="39">
        <v>202816.39</v>
      </c>
      <c r="F214" s="83">
        <v>153021.18999999997</v>
      </c>
      <c r="G214" s="67">
        <f t="shared" si="23"/>
        <v>72.846447813557177</v>
      </c>
      <c r="H214" s="67">
        <f t="shared" si="24"/>
        <v>75.448138091798185</v>
      </c>
    </row>
    <row r="215" spans="1:8" ht="15" outlineLevel="2">
      <c r="A215" s="37">
        <v>402907</v>
      </c>
      <c r="B215" s="38"/>
      <c r="C215" s="38" t="s">
        <v>239</v>
      </c>
      <c r="D215" s="39">
        <v>5000</v>
      </c>
      <c r="E215" s="39">
        <v>3364.8599999999997</v>
      </c>
      <c r="F215" s="83">
        <v>3364.86</v>
      </c>
      <c r="G215" s="67">
        <f t="shared" si="23"/>
        <v>67.297200000000004</v>
      </c>
      <c r="H215" s="67">
        <f t="shared" si="24"/>
        <v>100.00000000000003</v>
      </c>
    </row>
    <row r="216" spans="1:8" ht="15" outlineLevel="2">
      <c r="A216" s="37">
        <v>402912</v>
      </c>
      <c r="B216" s="38"/>
      <c r="C216" s="38" t="s">
        <v>240</v>
      </c>
      <c r="D216" s="39">
        <v>762.62999999999988</v>
      </c>
      <c r="E216" s="39">
        <v>6267.3100000000013</v>
      </c>
      <c r="F216" s="83">
        <v>6179.8500000000013</v>
      </c>
      <c r="G216" s="67">
        <f t="shared" si="23"/>
        <v>810.33397584674117</v>
      </c>
      <c r="H216" s="67">
        <f t="shared" si="24"/>
        <v>98.604504963054325</v>
      </c>
    </row>
    <row r="217" spans="1:8" ht="15" outlineLevel="2">
      <c r="A217" s="37">
        <v>402920</v>
      </c>
      <c r="B217" s="38"/>
      <c r="C217" s="38" t="s">
        <v>241</v>
      </c>
      <c r="D217" s="39">
        <v>35829.21</v>
      </c>
      <c r="E217" s="39">
        <v>25904.369999999995</v>
      </c>
      <c r="F217" s="83">
        <v>25127.510000000002</v>
      </c>
      <c r="G217" s="67">
        <f t="shared" si="23"/>
        <v>70.131353719493134</v>
      </c>
      <c r="H217" s="67">
        <f t="shared" si="24"/>
        <v>97.001046541568101</v>
      </c>
    </row>
    <row r="218" spans="1:8" ht="15" outlineLevel="2">
      <c r="A218" s="37">
        <v>402930</v>
      </c>
      <c r="B218" s="38"/>
      <c r="C218" s="38" t="s">
        <v>242</v>
      </c>
      <c r="D218" s="39">
        <v>7650.28</v>
      </c>
      <c r="E218" s="39">
        <v>8748.6299999999992</v>
      </c>
      <c r="F218" s="83">
        <v>8690.6799999999985</v>
      </c>
      <c r="G218" s="67">
        <f t="shared" si="23"/>
        <v>113.59950224044087</v>
      </c>
      <c r="H218" s="67">
        <f t="shared" si="24"/>
        <v>99.337610574455653</v>
      </c>
    </row>
    <row r="219" spans="1:8" ht="15" outlineLevel="2">
      <c r="A219" s="37">
        <v>402931</v>
      </c>
      <c r="B219" s="38"/>
      <c r="C219" s="38" t="s">
        <v>243</v>
      </c>
      <c r="D219" s="39">
        <v>468.22</v>
      </c>
      <c r="E219" s="39">
        <v>538.38</v>
      </c>
      <c r="F219" s="83">
        <v>491.94</v>
      </c>
      <c r="G219" s="67">
        <f t="shared" si="23"/>
        <v>105.06599461791465</v>
      </c>
      <c r="H219" s="67">
        <f t="shared" si="24"/>
        <v>91.374122367101307</v>
      </c>
    </row>
    <row r="220" spans="1:8" ht="15" outlineLevel="1">
      <c r="A220" s="37">
        <v>402932</v>
      </c>
      <c r="B220" s="38"/>
      <c r="C220" s="38" t="s">
        <v>244</v>
      </c>
      <c r="D220" s="39">
        <v>500</v>
      </c>
      <c r="E220" s="39">
        <v>2500</v>
      </c>
      <c r="F220" s="83">
        <v>2500</v>
      </c>
      <c r="G220" s="67">
        <f t="shared" si="23"/>
        <v>500</v>
      </c>
      <c r="H220" s="67">
        <f t="shared" si="24"/>
        <v>100</v>
      </c>
    </row>
    <row r="221" spans="1:8" ht="15">
      <c r="A221" s="37">
        <v>402999</v>
      </c>
      <c r="B221" s="38"/>
      <c r="C221" s="38" t="s">
        <v>233</v>
      </c>
      <c r="D221" s="39">
        <v>406929.30000000005</v>
      </c>
      <c r="E221" s="39">
        <v>410039.94999999995</v>
      </c>
      <c r="F221" s="83">
        <v>335673.87999999995</v>
      </c>
      <c r="G221" s="67">
        <f t="shared" si="23"/>
        <v>82.489484045508618</v>
      </c>
      <c r="H221" s="67">
        <f t="shared" si="24"/>
        <v>81.863701329589958</v>
      </c>
    </row>
    <row r="222" spans="1:8" ht="15" outlineLevel="1">
      <c r="A222" s="37"/>
      <c r="B222" s="38"/>
      <c r="C222" s="38"/>
      <c r="D222" s="39"/>
      <c r="E222" s="39"/>
      <c r="F222" s="83"/>
      <c r="G222" s="68"/>
      <c r="H222" s="68"/>
    </row>
    <row r="223" spans="1:8" ht="15" outlineLevel="2">
      <c r="A223" s="37">
        <v>403</v>
      </c>
      <c r="B223" s="38"/>
      <c r="C223" s="38" t="s">
        <v>38</v>
      </c>
      <c r="D223" s="39">
        <f t="shared" ref="D223:F224" si="25">D224</f>
        <v>74500</v>
      </c>
      <c r="E223" s="39">
        <f t="shared" si="25"/>
        <v>74500</v>
      </c>
      <c r="F223" s="83">
        <f t="shared" si="25"/>
        <v>63887.430000000008</v>
      </c>
      <c r="G223" s="67">
        <f>IF(D223&lt;&gt;0,F223/D223*100,)</f>
        <v>85.754939597315456</v>
      </c>
      <c r="H223" s="67">
        <f>IF(E223&lt;&gt;0,F223/E223*100,)</f>
        <v>85.754939597315456</v>
      </c>
    </row>
    <row r="224" spans="1:8" ht="15" outlineLevel="1">
      <c r="A224" s="37">
        <v>4031</v>
      </c>
      <c r="B224" s="38"/>
      <c r="C224" s="38" t="s">
        <v>245</v>
      </c>
      <c r="D224" s="39">
        <f t="shared" si="25"/>
        <v>74500</v>
      </c>
      <c r="E224" s="39">
        <f t="shared" si="25"/>
        <v>74500</v>
      </c>
      <c r="F224" s="83">
        <f t="shared" si="25"/>
        <v>63887.430000000008</v>
      </c>
      <c r="G224" s="67">
        <f>IF(D224&lt;&gt;0,F224/D224*100,)</f>
        <v>85.754939597315456</v>
      </c>
      <c r="H224" s="67">
        <f>IF(E224&lt;&gt;0,F224/E224*100,)</f>
        <v>85.754939597315456</v>
      </c>
    </row>
    <row r="225" spans="1:8" ht="15">
      <c r="A225" s="37">
        <v>403101</v>
      </c>
      <c r="B225" s="38"/>
      <c r="C225" s="38" t="s">
        <v>246</v>
      </c>
      <c r="D225" s="39">
        <v>74500</v>
      </c>
      <c r="E225" s="39">
        <v>74500</v>
      </c>
      <c r="F225" s="83">
        <v>63887.430000000008</v>
      </c>
      <c r="G225" s="67">
        <f>IF(D225&lt;&gt;0,F225/D225*100,)</f>
        <v>85.754939597315456</v>
      </c>
      <c r="H225" s="67">
        <f>IF(E225&lt;&gt;0,F225/E225*100,)</f>
        <v>85.754939597315456</v>
      </c>
    </row>
    <row r="226" spans="1:8" ht="15" outlineLevel="1">
      <c r="A226" s="37"/>
      <c r="B226" s="38"/>
      <c r="C226" s="38"/>
      <c r="D226" s="39"/>
      <c r="E226" s="39"/>
      <c r="F226" s="83"/>
      <c r="G226" s="68"/>
      <c r="H226" s="68"/>
    </row>
    <row r="227" spans="1:8" ht="15" outlineLevel="2">
      <c r="A227" s="37">
        <v>409</v>
      </c>
      <c r="B227" s="38"/>
      <c r="C227" s="38" t="s">
        <v>39</v>
      </c>
      <c r="D227" s="41">
        <f>D228+D230</f>
        <v>215205</v>
      </c>
      <c r="E227" s="41">
        <f>E228+E230</f>
        <v>213724</v>
      </c>
      <c r="F227" s="86">
        <f>F228+F230</f>
        <v>213723.44</v>
      </c>
      <c r="G227" s="71">
        <f>IF(D227&lt;&gt;0,F227/D227*100,)</f>
        <v>99.311558746311661</v>
      </c>
      <c r="H227" s="71">
        <f>IF(E227&lt;&gt;0,F227/E227*100,)</f>
        <v>99.999737979824445</v>
      </c>
    </row>
    <row r="228" spans="1:8" ht="15" outlineLevel="1">
      <c r="A228" s="37">
        <v>4090</v>
      </c>
      <c r="B228" s="38"/>
      <c r="C228" s="38" t="s">
        <v>247</v>
      </c>
      <c r="D228" s="41">
        <f>D229</f>
        <v>183705</v>
      </c>
      <c r="E228" s="41">
        <f>E229</f>
        <v>183705</v>
      </c>
      <c r="F228" s="86">
        <f>F229</f>
        <v>183705</v>
      </c>
      <c r="G228" s="71">
        <f>IF(D228&lt;&gt;0,F228/D228*100,)</f>
        <v>100</v>
      </c>
      <c r="H228" s="71">
        <f>IF(E228&lt;&gt;0,F228/E228*100,)</f>
        <v>100</v>
      </c>
    </row>
    <row r="229" spans="1:8" ht="15" outlineLevel="2">
      <c r="A229" s="37">
        <v>409000</v>
      </c>
      <c r="B229" s="38"/>
      <c r="C229" s="38" t="s">
        <v>247</v>
      </c>
      <c r="D229" s="41">
        <v>183705</v>
      </c>
      <c r="E229" s="41">
        <v>183705</v>
      </c>
      <c r="F229" s="86">
        <v>183705</v>
      </c>
      <c r="G229" s="71">
        <f>IF(D229&lt;&gt;0,F229/D229*100,)</f>
        <v>100</v>
      </c>
      <c r="H229" s="71">
        <f>IF(E229&lt;&gt;0,F229/E229*100,)</f>
        <v>100</v>
      </c>
    </row>
    <row r="230" spans="1:8" ht="15" outlineLevel="1">
      <c r="A230" s="37">
        <v>4093</v>
      </c>
      <c r="B230" s="38"/>
      <c r="C230" s="38" t="s">
        <v>248</v>
      </c>
      <c r="D230" s="41">
        <f>D231</f>
        <v>31500</v>
      </c>
      <c r="E230" s="41">
        <f>E231</f>
        <v>30019</v>
      </c>
      <c r="F230" s="86">
        <f>F231</f>
        <v>30018.44</v>
      </c>
      <c r="G230" s="71">
        <f>IF(D230&lt;&gt;0,F230/D230*100,)</f>
        <v>95.296634920634915</v>
      </c>
      <c r="H230" s="71">
        <f>IF(E230&lt;&gt;0,F230/E230*100,)</f>
        <v>99.998134514807276</v>
      </c>
    </row>
    <row r="231" spans="1:8" ht="15">
      <c r="A231" s="37">
        <v>409300</v>
      </c>
      <c r="B231" s="38"/>
      <c r="C231" s="38" t="s">
        <v>249</v>
      </c>
      <c r="D231" s="41">
        <v>31500</v>
      </c>
      <c r="E231" s="41">
        <v>30019</v>
      </c>
      <c r="F231" s="86">
        <v>30018.44</v>
      </c>
      <c r="G231" s="71">
        <f>IF(D231&lt;&gt;0,F231/D231*100,)</f>
        <v>95.296634920634915</v>
      </c>
      <c r="H231" s="71">
        <f>IF(E231&lt;&gt;0,F231/E231*100,)</f>
        <v>99.998134514807276</v>
      </c>
    </row>
    <row r="232" spans="1:8" ht="15">
      <c r="A232" s="37"/>
      <c r="B232" s="38"/>
      <c r="C232" s="38"/>
      <c r="D232" s="41"/>
      <c r="E232" s="41"/>
      <c r="F232" s="86"/>
      <c r="G232" s="72"/>
      <c r="H232" s="72"/>
    </row>
    <row r="233" spans="1:8" ht="15.75" outlineLevel="1">
      <c r="A233" s="48">
        <v>41</v>
      </c>
      <c r="B233" s="49"/>
      <c r="C233" s="49" t="s">
        <v>40</v>
      </c>
      <c r="D233" s="50">
        <f>+D234+D243+D260+D264</f>
        <v>5688803.3099999996</v>
      </c>
      <c r="E233" s="50">
        <f>+E234+E243+E260+E264</f>
        <v>5731481.21</v>
      </c>
      <c r="F233" s="82">
        <f>+F234+F243+F260+F264</f>
        <v>5534272.0499999998</v>
      </c>
      <c r="G233" s="66">
        <f>IF(D233&lt;&gt;0,F233/D233*100,)</f>
        <v>97.283589331901169</v>
      </c>
      <c r="H233" s="66">
        <f>IF(E233&lt;&gt;0,F233/E233*100,)</f>
        <v>96.559193814403159</v>
      </c>
    </row>
    <row r="234" spans="1:8" ht="15" outlineLevel="2">
      <c r="A234" s="37">
        <v>410</v>
      </c>
      <c r="B234" s="38"/>
      <c r="C234" s="38" t="s">
        <v>41</v>
      </c>
      <c r="D234" s="39">
        <f>D235+D237</f>
        <v>147841.5</v>
      </c>
      <c r="E234" s="39">
        <f>E235+E237</f>
        <v>114644.55</v>
      </c>
      <c r="F234" s="83">
        <f>F235+F237</f>
        <v>94954.200000000012</v>
      </c>
      <c r="G234" s="67">
        <f>IF(D234&lt;&gt;0,F234/D234*100,)</f>
        <v>64.227026917340538</v>
      </c>
      <c r="H234" s="67">
        <f>IF(E234&lt;&gt;0,F234/E234*100,)</f>
        <v>82.824870436492631</v>
      </c>
    </row>
    <row r="235" spans="1:8" ht="15" outlineLevel="1">
      <c r="A235" s="37">
        <v>4100</v>
      </c>
      <c r="B235" s="38"/>
      <c r="C235" s="38" t="s">
        <v>250</v>
      </c>
      <c r="D235" s="39">
        <f>D236</f>
        <v>15450</v>
      </c>
      <c r="E235" s="39">
        <f>E236</f>
        <v>15450</v>
      </c>
      <c r="F235" s="83">
        <f>F236</f>
        <v>15123.5</v>
      </c>
      <c r="G235" s="67">
        <f>IF(D235&lt;&gt;0,F235/D235*100,)</f>
        <v>97.886731391585755</v>
      </c>
      <c r="H235" s="67">
        <f>IF(E235&lt;&gt;0,F235/E235*100,)</f>
        <v>97.886731391585755</v>
      </c>
    </row>
    <row r="236" spans="1:8" ht="15" outlineLevel="2">
      <c r="A236" s="37">
        <v>410099</v>
      </c>
      <c r="B236" s="38"/>
      <c r="C236" s="38" t="s">
        <v>251</v>
      </c>
      <c r="D236" s="39">
        <v>15450</v>
      </c>
      <c r="E236" s="39">
        <v>15450</v>
      </c>
      <c r="F236" s="83">
        <v>15123.5</v>
      </c>
      <c r="G236" s="67">
        <f>IF(D236&lt;&gt;0,F236/D236*100,)</f>
        <v>97.886731391585755</v>
      </c>
      <c r="H236" s="67">
        <f>IF(E236&lt;&gt;0,F236/E236*100,)</f>
        <v>97.886731391585755</v>
      </c>
    </row>
    <row r="237" spans="1:8" ht="15" outlineLevel="2">
      <c r="A237" s="37">
        <v>4102</v>
      </c>
      <c r="B237" s="38"/>
      <c r="C237" s="38" t="s">
        <v>252</v>
      </c>
      <c r="D237" s="39">
        <f>D238+D239+D240+D241</f>
        <v>132391.5</v>
      </c>
      <c r="E237" s="39">
        <f>E238+E239+E240+E241</f>
        <v>99194.55</v>
      </c>
      <c r="F237" s="83">
        <f>F238+F239+F240+F241</f>
        <v>79830.700000000012</v>
      </c>
      <c r="G237" s="67">
        <f>IF(D237&lt;&gt;0,F237/D237*100,)</f>
        <v>60.298961791353676</v>
      </c>
      <c r="H237" s="67">
        <f>IF(E237&lt;&gt;0,F237/E237*100,)</f>
        <v>80.478917440524711</v>
      </c>
    </row>
    <row r="238" spans="1:8" ht="15" outlineLevel="2">
      <c r="A238" s="37">
        <v>410200</v>
      </c>
      <c r="B238" s="38"/>
      <c r="C238" s="38" t="s">
        <v>253</v>
      </c>
      <c r="D238" s="39">
        <v>1924.2</v>
      </c>
      <c r="E238" s="39">
        <v>0</v>
      </c>
      <c r="F238" s="83">
        <v>0</v>
      </c>
      <c r="G238" s="68"/>
      <c r="H238" s="68"/>
    </row>
    <row r="239" spans="1:8" ht="15" outlineLevel="2">
      <c r="A239" s="37">
        <v>410201</v>
      </c>
      <c r="B239" s="38"/>
      <c r="C239" s="38" t="s">
        <v>254</v>
      </c>
      <c r="D239" s="39">
        <v>73599</v>
      </c>
      <c r="E239" s="39">
        <v>47096.539999999994</v>
      </c>
      <c r="F239" s="83">
        <v>47096.380000000005</v>
      </c>
      <c r="G239" s="67">
        <f>IF(D239&lt;&gt;0,F239/D239*100,)</f>
        <v>63.990516175491521</v>
      </c>
      <c r="H239" s="67">
        <f>IF(E239&lt;&gt;0,F239/E239*100,)</f>
        <v>99.999660272283293</v>
      </c>
    </row>
    <row r="240" spans="1:8" ht="15" outlineLevel="1">
      <c r="A240" s="37">
        <v>410217</v>
      </c>
      <c r="B240" s="38"/>
      <c r="C240" s="38" t="s">
        <v>255</v>
      </c>
      <c r="D240" s="39">
        <v>51857.100000000006</v>
      </c>
      <c r="E240" s="39">
        <v>51804.600000000006</v>
      </c>
      <c r="F240" s="83">
        <v>32734.32</v>
      </c>
      <c r="G240" s="67">
        <f>IF(D240&lt;&gt;0,F240/D240*100,)</f>
        <v>63.124085226516712</v>
      </c>
      <c r="H240" s="67">
        <f>IF(E240&lt;&gt;0,F240/E240*100,)</f>
        <v>63.188056659061154</v>
      </c>
    </row>
    <row r="241" spans="1:8" ht="15">
      <c r="A241" s="37">
        <v>410299</v>
      </c>
      <c r="B241" s="38"/>
      <c r="C241" s="38" t="s">
        <v>256</v>
      </c>
      <c r="D241" s="39">
        <v>5011.2</v>
      </c>
      <c r="E241" s="39">
        <v>293.40999999999985</v>
      </c>
      <c r="F241" s="83">
        <v>0</v>
      </c>
      <c r="G241" s="67">
        <f>IF(D241&lt;&gt;0,F241/D241*100,)</f>
        <v>0</v>
      </c>
      <c r="H241" s="67">
        <f>IF(E241&lt;&gt;0,F241/E241*100,)</f>
        <v>0</v>
      </c>
    </row>
    <row r="242" spans="1:8" ht="15" outlineLevel="1">
      <c r="A242" s="37"/>
      <c r="B242" s="38"/>
      <c r="C242" s="38"/>
      <c r="D242" s="39"/>
      <c r="E242" s="39"/>
      <c r="F242" s="83"/>
      <c r="G242" s="68"/>
      <c r="H242" s="68"/>
    </row>
    <row r="243" spans="1:8" ht="15" outlineLevel="2">
      <c r="A243" s="37">
        <v>411</v>
      </c>
      <c r="B243" s="38"/>
      <c r="C243" s="38" t="s">
        <v>42</v>
      </c>
      <c r="D243" s="39">
        <f>D244+D246+D248+D250</f>
        <v>2837873.96</v>
      </c>
      <c r="E243" s="39">
        <f>E244+E246+E248+E250</f>
        <v>2867427.75</v>
      </c>
      <c r="F243" s="83">
        <f>F244+F246+F248+F250</f>
        <v>2821023.19</v>
      </c>
      <c r="G243" s="67">
        <f t="shared" ref="G243:G258" si="26">IF(D243&lt;&gt;0,F243/D243*100,)</f>
        <v>99.40621852000784</v>
      </c>
      <c r="H243" s="67">
        <f t="shared" ref="H243:H258" si="27">IF(E243&lt;&gt;0,F243/E243*100,)</f>
        <v>98.381665937354484</v>
      </c>
    </row>
    <row r="244" spans="1:8" ht="15" outlineLevel="1">
      <c r="A244" s="37">
        <v>4111</v>
      </c>
      <c r="B244" s="38"/>
      <c r="C244" s="38" t="s">
        <v>257</v>
      </c>
      <c r="D244" s="39">
        <f>D245</f>
        <v>25437.41</v>
      </c>
      <c r="E244" s="39">
        <f>E245</f>
        <v>20549.59</v>
      </c>
      <c r="F244" s="83">
        <f>F245</f>
        <v>16900</v>
      </c>
      <c r="G244" s="67">
        <f t="shared" si="26"/>
        <v>66.437581499059846</v>
      </c>
      <c r="H244" s="67">
        <f t="shared" si="27"/>
        <v>82.240083622106326</v>
      </c>
    </row>
    <row r="245" spans="1:8" ht="15" outlineLevel="2">
      <c r="A245" s="37">
        <v>411103</v>
      </c>
      <c r="B245" s="38"/>
      <c r="C245" s="38" t="s">
        <v>258</v>
      </c>
      <c r="D245" s="39">
        <v>25437.41</v>
      </c>
      <c r="E245" s="39">
        <v>20549.59</v>
      </c>
      <c r="F245" s="83">
        <v>16900</v>
      </c>
      <c r="G245" s="67">
        <f t="shared" si="26"/>
        <v>66.437581499059846</v>
      </c>
      <c r="H245" s="67">
        <f t="shared" si="27"/>
        <v>82.240083622106326</v>
      </c>
    </row>
    <row r="246" spans="1:8" ht="15" outlineLevel="1">
      <c r="A246" s="37">
        <v>4112</v>
      </c>
      <c r="B246" s="38"/>
      <c r="C246" s="38" t="s">
        <v>259</v>
      </c>
      <c r="D246" s="39">
        <f>D247</f>
        <v>32140.55</v>
      </c>
      <c r="E246" s="39">
        <f>E247</f>
        <v>29130.77</v>
      </c>
      <c r="F246" s="83">
        <f>F247</f>
        <v>29130.76999999999</v>
      </c>
      <c r="G246" s="67">
        <f t="shared" si="26"/>
        <v>90.635567841869516</v>
      </c>
      <c r="H246" s="67">
        <f t="shared" si="27"/>
        <v>99.999999999999972</v>
      </c>
    </row>
    <row r="247" spans="1:8" ht="15" outlineLevel="2">
      <c r="A247" s="37">
        <v>411299</v>
      </c>
      <c r="B247" s="38"/>
      <c r="C247" s="38" t="s">
        <v>260</v>
      </c>
      <c r="D247" s="39">
        <v>32140.55</v>
      </c>
      <c r="E247" s="39">
        <v>29130.77</v>
      </c>
      <c r="F247" s="83">
        <v>29130.76999999999</v>
      </c>
      <c r="G247" s="67">
        <f t="shared" si="26"/>
        <v>90.635567841869516</v>
      </c>
      <c r="H247" s="67">
        <f t="shared" si="27"/>
        <v>99.999999999999972</v>
      </c>
    </row>
    <row r="248" spans="1:8" ht="15" outlineLevel="1">
      <c r="A248" s="37">
        <v>4117</v>
      </c>
      <c r="B248" s="38"/>
      <c r="C248" s="38" t="s">
        <v>261</v>
      </c>
      <c r="D248" s="39">
        <f>D249</f>
        <v>7200</v>
      </c>
      <c r="E248" s="39">
        <f>E249</f>
        <v>7200</v>
      </c>
      <c r="F248" s="83">
        <f>F249</f>
        <v>875</v>
      </c>
      <c r="G248" s="67">
        <f t="shared" si="26"/>
        <v>12.152777777777777</v>
      </c>
      <c r="H248" s="67">
        <f t="shared" si="27"/>
        <v>12.152777777777777</v>
      </c>
    </row>
    <row r="249" spans="1:8" ht="15" outlineLevel="2">
      <c r="A249" s="37">
        <v>411799</v>
      </c>
      <c r="B249" s="38"/>
      <c r="C249" s="38" t="s">
        <v>262</v>
      </c>
      <c r="D249" s="39">
        <v>7200</v>
      </c>
      <c r="E249" s="39">
        <v>7200</v>
      </c>
      <c r="F249" s="83">
        <v>875</v>
      </c>
      <c r="G249" s="67">
        <f t="shared" si="26"/>
        <v>12.152777777777777</v>
      </c>
      <c r="H249" s="67">
        <f t="shared" si="27"/>
        <v>12.152777777777777</v>
      </c>
    </row>
    <row r="250" spans="1:8" ht="15" outlineLevel="2">
      <c r="A250" s="37">
        <v>4119</v>
      </c>
      <c r="B250" s="38"/>
      <c r="C250" s="38" t="s">
        <v>263</v>
      </c>
      <c r="D250" s="39">
        <f>D251+D252+D253+D254+D255+D256+D257+D258</f>
        <v>2773096</v>
      </c>
      <c r="E250" s="39">
        <f>E251+E252+E253+E254+E255+E256+E257+E258</f>
        <v>2810547.39</v>
      </c>
      <c r="F250" s="83">
        <f>F251+F252+F253+F254+F255+F256+F257+F258</f>
        <v>2774117.42</v>
      </c>
      <c r="G250" s="67">
        <f t="shared" si="26"/>
        <v>100.03683320014886</v>
      </c>
      <c r="H250" s="67">
        <f t="shared" si="27"/>
        <v>98.703812284766343</v>
      </c>
    </row>
    <row r="251" spans="1:8" ht="15" outlineLevel="2">
      <c r="A251" s="37">
        <v>411900</v>
      </c>
      <c r="B251" s="38"/>
      <c r="C251" s="38" t="s">
        <v>264</v>
      </c>
      <c r="D251" s="39">
        <v>342464</v>
      </c>
      <c r="E251" s="39">
        <v>342464</v>
      </c>
      <c r="F251" s="83">
        <v>318952.55</v>
      </c>
      <c r="G251" s="67">
        <f t="shared" si="26"/>
        <v>93.134621449261815</v>
      </c>
      <c r="H251" s="67">
        <f t="shared" si="27"/>
        <v>93.134621449261815</v>
      </c>
    </row>
    <row r="252" spans="1:8" ht="15" outlineLevel="2">
      <c r="A252" s="37">
        <v>411902</v>
      </c>
      <c r="B252" s="38"/>
      <c r="C252" s="38" t="s">
        <v>265</v>
      </c>
      <c r="D252" s="39">
        <v>10587</v>
      </c>
      <c r="E252" s="39">
        <v>10587</v>
      </c>
      <c r="F252" s="83">
        <v>5244.7</v>
      </c>
      <c r="G252" s="67">
        <f t="shared" si="26"/>
        <v>49.539057334466797</v>
      </c>
      <c r="H252" s="67">
        <f t="shared" si="27"/>
        <v>49.539057334466797</v>
      </c>
    </row>
    <row r="253" spans="1:8" ht="15" outlineLevel="2">
      <c r="A253" s="37">
        <v>411908</v>
      </c>
      <c r="B253" s="38"/>
      <c r="C253" s="38" t="s">
        <v>266</v>
      </c>
      <c r="D253" s="39">
        <v>5405</v>
      </c>
      <c r="E253" s="39">
        <v>5383.3899999999994</v>
      </c>
      <c r="F253" s="83">
        <v>5159.9599999999991</v>
      </c>
      <c r="G253" s="67">
        <f t="shared" si="26"/>
        <v>95.466419981498589</v>
      </c>
      <c r="H253" s="67">
        <f t="shared" si="27"/>
        <v>95.849641211207057</v>
      </c>
    </row>
    <row r="254" spans="1:8" ht="15" outlineLevel="2">
      <c r="A254" s="37">
        <v>411909</v>
      </c>
      <c r="B254" s="38"/>
      <c r="C254" s="38" t="s">
        <v>267</v>
      </c>
      <c r="D254" s="39">
        <v>137430</v>
      </c>
      <c r="E254" s="39">
        <v>145818.51999999999</v>
      </c>
      <c r="F254" s="83">
        <v>145818.52000000005</v>
      </c>
      <c r="G254" s="67">
        <f t="shared" si="26"/>
        <v>106.10384923233649</v>
      </c>
      <c r="H254" s="67">
        <f t="shared" si="27"/>
        <v>100.00000000000004</v>
      </c>
    </row>
    <row r="255" spans="1:8" ht="15" outlineLevel="2">
      <c r="A255" s="37">
        <v>411920</v>
      </c>
      <c r="B255" s="38"/>
      <c r="C255" s="38" t="s">
        <v>268</v>
      </c>
      <c r="D255" s="39">
        <v>110000</v>
      </c>
      <c r="E255" s="39">
        <v>100684.42</v>
      </c>
      <c r="F255" s="83">
        <v>99225.440000000017</v>
      </c>
      <c r="G255" s="67">
        <f t="shared" si="26"/>
        <v>90.204945454545467</v>
      </c>
      <c r="H255" s="67">
        <f t="shared" si="27"/>
        <v>98.550937672382702</v>
      </c>
    </row>
    <row r="256" spans="1:8" ht="15" outlineLevel="2">
      <c r="A256" s="37">
        <v>411921</v>
      </c>
      <c r="B256" s="38"/>
      <c r="C256" s="38" t="s">
        <v>269</v>
      </c>
      <c r="D256" s="39">
        <v>2039220</v>
      </c>
      <c r="E256" s="39">
        <v>2075047.56</v>
      </c>
      <c r="F256" s="83">
        <v>2072861.4499999997</v>
      </c>
      <c r="G256" s="67">
        <f t="shared" si="26"/>
        <v>101.64972146212767</v>
      </c>
      <c r="H256" s="67">
        <f t="shared" si="27"/>
        <v>99.894647715929935</v>
      </c>
    </row>
    <row r="257" spans="1:8" ht="15" outlineLevel="1">
      <c r="A257" s="37">
        <v>411922</v>
      </c>
      <c r="B257" s="38"/>
      <c r="C257" s="38" t="s">
        <v>270</v>
      </c>
      <c r="D257" s="39">
        <v>55990</v>
      </c>
      <c r="E257" s="39">
        <v>55990</v>
      </c>
      <c r="F257" s="83">
        <v>52282.30000000001</v>
      </c>
      <c r="G257" s="67">
        <f t="shared" si="26"/>
        <v>93.377924629398123</v>
      </c>
      <c r="H257" s="67">
        <f t="shared" si="27"/>
        <v>93.377924629398123</v>
      </c>
    </row>
    <row r="258" spans="1:8" ht="15">
      <c r="A258" s="37">
        <v>411999</v>
      </c>
      <c r="B258" s="38"/>
      <c r="C258" s="38" t="s">
        <v>271</v>
      </c>
      <c r="D258" s="39">
        <v>72000</v>
      </c>
      <c r="E258" s="39">
        <v>74572.5</v>
      </c>
      <c r="F258" s="83">
        <v>74572.5</v>
      </c>
      <c r="G258" s="67">
        <f t="shared" si="26"/>
        <v>103.57291666666666</v>
      </c>
      <c r="H258" s="67">
        <f t="shared" si="27"/>
        <v>100</v>
      </c>
    </row>
    <row r="259" spans="1:8" ht="15" outlineLevel="1">
      <c r="A259" s="37"/>
      <c r="B259" s="38"/>
      <c r="C259" s="38"/>
      <c r="D259" s="39"/>
      <c r="E259" s="39"/>
      <c r="F259" s="83"/>
      <c r="G259" s="68"/>
      <c r="H259" s="68"/>
    </row>
    <row r="260" spans="1:8" ht="15" outlineLevel="2">
      <c r="A260" s="37">
        <v>412</v>
      </c>
      <c r="B260" s="38"/>
      <c r="C260" s="38" t="s">
        <v>43</v>
      </c>
      <c r="D260" s="39">
        <f t="shared" ref="D260:F261" si="28">D261</f>
        <v>819441.71</v>
      </c>
      <c r="E260" s="39">
        <f t="shared" si="28"/>
        <v>972565.33000000007</v>
      </c>
      <c r="F260" s="83">
        <f t="shared" si="28"/>
        <v>923484.64000000025</v>
      </c>
      <c r="G260" s="67">
        <f>IF(D260&lt;&gt;0,F260/D260*100,)</f>
        <v>112.69680670758146</v>
      </c>
      <c r="H260" s="67">
        <f>IF(E260&lt;&gt;0,F260/E260*100,)</f>
        <v>94.953481428337582</v>
      </c>
    </row>
    <row r="261" spans="1:8" ht="15" outlineLevel="1">
      <c r="A261" s="37">
        <v>4120</v>
      </c>
      <c r="B261" s="38"/>
      <c r="C261" s="38" t="s">
        <v>272</v>
      </c>
      <c r="D261" s="39">
        <f t="shared" si="28"/>
        <v>819441.71</v>
      </c>
      <c r="E261" s="39">
        <f t="shared" si="28"/>
        <v>972565.33000000007</v>
      </c>
      <c r="F261" s="83">
        <f t="shared" si="28"/>
        <v>923484.64000000025</v>
      </c>
      <c r="G261" s="67">
        <f>IF(D261&lt;&gt;0,F261/D261*100,)</f>
        <v>112.69680670758146</v>
      </c>
      <c r="H261" s="67">
        <f>IF(E261&lt;&gt;0,F261/E261*100,)</f>
        <v>94.953481428337582</v>
      </c>
    </row>
    <row r="262" spans="1:8" ht="15">
      <c r="A262" s="37">
        <v>412000</v>
      </c>
      <c r="B262" s="38"/>
      <c r="C262" s="38" t="s">
        <v>273</v>
      </c>
      <c r="D262" s="39">
        <v>819441.71</v>
      </c>
      <c r="E262" s="39">
        <v>972565.33000000007</v>
      </c>
      <c r="F262" s="83">
        <v>923484.64000000025</v>
      </c>
      <c r="G262" s="67">
        <f>IF(D262&lt;&gt;0,F262/D262*100,)</f>
        <v>112.69680670758146</v>
      </c>
      <c r="H262" s="67">
        <f>IF(E262&lt;&gt;0,F262/E262*100,)</f>
        <v>94.953481428337582</v>
      </c>
    </row>
    <row r="263" spans="1:8" ht="15" outlineLevel="1">
      <c r="A263" s="37"/>
      <c r="B263" s="38"/>
      <c r="C263" s="38"/>
      <c r="D263" s="39"/>
      <c r="E263" s="39"/>
      <c r="F263" s="83"/>
      <c r="G263" s="68"/>
      <c r="H263" s="68"/>
    </row>
    <row r="264" spans="1:8" ht="15" outlineLevel="2">
      <c r="A264" s="37">
        <v>413</v>
      </c>
      <c r="B264" s="38"/>
      <c r="C264" s="38" t="s">
        <v>44</v>
      </c>
      <c r="D264" s="39">
        <f>D265+D268+D270+D275</f>
        <v>1883646.14</v>
      </c>
      <c r="E264" s="39">
        <f>E265+E268+E270+E275</f>
        <v>1776843.58</v>
      </c>
      <c r="F264" s="83">
        <f>F265+F268+F270+F275</f>
        <v>1694810.0199999998</v>
      </c>
      <c r="G264" s="67">
        <f>IF(D264&lt;&gt;0,F264/D264*100,)</f>
        <v>89.97496844072846</v>
      </c>
      <c r="H264" s="67">
        <f>IF(E264&lt;&gt;0,F264/E264*100,)</f>
        <v>95.38318617781762</v>
      </c>
    </row>
    <row r="265" spans="1:8" ht="15" outlineLevel="2">
      <c r="A265" s="37">
        <v>4130</v>
      </c>
      <c r="B265" s="38"/>
      <c r="C265" s="38" t="s">
        <v>274</v>
      </c>
      <c r="D265" s="39">
        <f>D266+D267</f>
        <v>11609</v>
      </c>
      <c r="E265" s="39">
        <f>E266+E267</f>
        <v>1873</v>
      </c>
      <c r="F265" s="83">
        <f>F266+F267</f>
        <v>1873</v>
      </c>
      <c r="G265" s="67">
        <f>IF(D265&lt;&gt;0,F265/D265*100,)</f>
        <v>16.134033939185116</v>
      </c>
      <c r="H265" s="67">
        <f>IF(E265&lt;&gt;0,F265/E265*100,)</f>
        <v>100</v>
      </c>
    </row>
    <row r="266" spans="1:8" ht="15" outlineLevel="1">
      <c r="A266" s="37">
        <v>413003</v>
      </c>
      <c r="B266" s="38"/>
      <c r="C266" s="38" t="s">
        <v>275</v>
      </c>
      <c r="D266" s="39">
        <v>1873</v>
      </c>
      <c r="E266" s="39">
        <v>1873</v>
      </c>
      <c r="F266" s="83">
        <v>1873</v>
      </c>
      <c r="G266" s="67">
        <f>IF(D266&lt;&gt;0,F266/D266*100,)</f>
        <v>100</v>
      </c>
      <c r="H266" s="67">
        <f>IF(E266&lt;&gt;0,F266/E266*100,)</f>
        <v>100</v>
      </c>
    </row>
    <row r="267" spans="1:8" ht="15" outlineLevel="2">
      <c r="A267" s="37">
        <v>413004</v>
      </c>
      <c r="B267" s="38"/>
      <c r="C267" s="38" t="s">
        <v>276</v>
      </c>
      <c r="D267" s="39">
        <v>9736</v>
      </c>
      <c r="E267" s="39">
        <v>0</v>
      </c>
      <c r="F267" s="83">
        <v>0</v>
      </c>
      <c r="G267" s="68"/>
      <c r="H267" s="68"/>
    </row>
    <row r="268" spans="1:8" ht="15" outlineLevel="1">
      <c r="A268" s="37">
        <v>4131</v>
      </c>
      <c r="B268" s="38"/>
      <c r="C268" s="38" t="s">
        <v>277</v>
      </c>
      <c r="D268" s="39">
        <f>D269</f>
        <v>62550</v>
      </c>
      <c r="E268" s="39">
        <f>E269</f>
        <v>57242.76</v>
      </c>
      <c r="F268" s="83">
        <f>F269</f>
        <v>51617.39</v>
      </c>
      <c r="G268" s="67">
        <f t="shared" ref="G268:G276" si="29">IF(D268&lt;&gt;0,F268/D268*100,)</f>
        <v>82.521806554756196</v>
      </c>
      <c r="H268" s="67">
        <f t="shared" ref="H268:H276" si="30">IF(E268&lt;&gt;0,F268/E268*100,)</f>
        <v>90.172783422742015</v>
      </c>
    </row>
    <row r="269" spans="1:8" ht="15" outlineLevel="2">
      <c r="A269" s="37">
        <v>413105</v>
      </c>
      <c r="B269" s="38"/>
      <c r="C269" s="38" t="s">
        <v>278</v>
      </c>
      <c r="D269" s="39">
        <v>62550</v>
      </c>
      <c r="E269" s="39">
        <v>57242.76</v>
      </c>
      <c r="F269" s="83">
        <v>51617.39</v>
      </c>
      <c r="G269" s="67">
        <f t="shared" si="29"/>
        <v>82.521806554756196</v>
      </c>
      <c r="H269" s="67">
        <f t="shared" si="30"/>
        <v>90.172783422742015</v>
      </c>
    </row>
    <row r="270" spans="1:8" ht="15" outlineLevel="2">
      <c r="A270" s="37">
        <v>4133</v>
      </c>
      <c r="B270" s="38"/>
      <c r="C270" s="38" t="s">
        <v>279</v>
      </c>
      <c r="D270" s="39">
        <f>D271+D272+D273+D274</f>
        <v>1368578.51</v>
      </c>
      <c r="E270" s="39">
        <f>E271+E272+E273+E274</f>
        <v>1312969.6800000002</v>
      </c>
      <c r="F270" s="83">
        <f>F271+F272+F273+F274</f>
        <v>1258317.3899999999</v>
      </c>
      <c r="G270" s="67">
        <f t="shared" si="29"/>
        <v>91.94338364994492</v>
      </c>
      <c r="H270" s="67">
        <f t="shared" si="30"/>
        <v>95.837505554583686</v>
      </c>
    </row>
    <row r="271" spans="1:8" ht="15" outlineLevel="2">
      <c r="A271" s="37">
        <v>413300</v>
      </c>
      <c r="B271" s="38"/>
      <c r="C271" s="38" t="s">
        <v>280</v>
      </c>
      <c r="D271" s="39">
        <v>447539</v>
      </c>
      <c r="E271" s="39">
        <v>416990.48</v>
      </c>
      <c r="F271" s="83">
        <v>392525.44</v>
      </c>
      <c r="G271" s="67">
        <f t="shared" si="29"/>
        <v>87.70753833744098</v>
      </c>
      <c r="H271" s="67">
        <f t="shared" si="30"/>
        <v>94.132949989649646</v>
      </c>
    </row>
    <row r="272" spans="1:8" ht="15" outlineLevel="2">
      <c r="A272" s="37">
        <v>413301</v>
      </c>
      <c r="B272" s="38"/>
      <c r="C272" s="38" t="s">
        <v>281</v>
      </c>
      <c r="D272" s="39">
        <v>60600</v>
      </c>
      <c r="E272" s="39">
        <v>59752.91</v>
      </c>
      <c r="F272" s="83">
        <v>57891.020000000004</v>
      </c>
      <c r="G272" s="67">
        <f t="shared" si="29"/>
        <v>95.529735973597369</v>
      </c>
      <c r="H272" s="67">
        <f t="shared" si="30"/>
        <v>96.884017866242829</v>
      </c>
    </row>
    <row r="273" spans="1:8" ht="15" outlineLevel="1">
      <c r="A273" s="37">
        <v>413302</v>
      </c>
      <c r="B273" s="38"/>
      <c r="C273" s="38" t="s">
        <v>282</v>
      </c>
      <c r="D273" s="39">
        <v>854229.51</v>
      </c>
      <c r="E273" s="39">
        <v>827423.52</v>
      </c>
      <c r="F273" s="83">
        <v>799098.1599999998</v>
      </c>
      <c r="G273" s="67">
        <f t="shared" si="29"/>
        <v>93.546072881513993</v>
      </c>
      <c r="H273" s="67">
        <f t="shared" si="30"/>
        <v>96.576679376965231</v>
      </c>
    </row>
    <row r="274" spans="1:8" ht="15" outlineLevel="2">
      <c r="A274" s="37">
        <v>413310</v>
      </c>
      <c r="B274" s="38"/>
      <c r="C274" s="38" t="s">
        <v>283</v>
      </c>
      <c r="D274" s="39">
        <v>6210</v>
      </c>
      <c r="E274" s="39">
        <v>8802.77</v>
      </c>
      <c r="F274" s="83">
        <v>8802.77</v>
      </c>
      <c r="G274" s="67">
        <f t="shared" si="29"/>
        <v>141.75152979066024</v>
      </c>
      <c r="H274" s="67">
        <f t="shared" si="30"/>
        <v>100</v>
      </c>
    </row>
    <row r="275" spans="1:8" ht="15" outlineLevel="1">
      <c r="A275" s="37">
        <v>4135</v>
      </c>
      <c r="B275" s="38"/>
      <c r="C275" s="38" t="s">
        <v>284</v>
      </c>
      <c r="D275" s="39">
        <f>D276</f>
        <v>440908.62999999995</v>
      </c>
      <c r="E275" s="39">
        <f>E276</f>
        <v>404758.14</v>
      </c>
      <c r="F275" s="83">
        <f>F276</f>
        <v>383002.24</v>
      </c>
      <c r="G275" s="67">
        <f t="shared" si="29"/>
        <v>86.866578229598275</v>
      </c>
      <c r="H275" s="67">
        <f t="shared" si="30"/>
        <v>94.624962947008299</v>
      </c>
    </row>
    <row r="276" spans="1:8" ht="15">
      <c r="A276" s="37">
        <v>413500</v>
      </c>
      <c r="B276" s="38"/>
      <c r="C276" s="38" t="s">
        <v>285</v>
      </c>
      <c r="D276" s="39">
        <v>440908.62999999995</v>
      </c>
      <c r="E276" s="39">
        <v>404758.14</v>
      </c>
      <c r="F276" s="83">
        <v>383002.24</v>
      </c>
      <c r="G276" s="67">
        <f t="shared" si="29"/>
        <v>86.866578229598275</v>
      </c>
      <c r="H276" s="67">
        <f t="shared" si="30"/>
        <v>94.624962947008299</v>
      </c>
    </row>
    <row r="277" spans="1:8" ht="15">
      <c r="A277" s="37"/>
      <c r="B277" s="38"/>
      <c r="C277" s="38"/>
      <c r="D277" s="39"/>
      <c r="E277" s="39"/>
      <c r="F277" s="83"/>
      <c r="G277" s="68"/>
      <c r="H277" s="68"/>
    </row>
    <row r="278" spans="1:8" ht="15.75" outlineLevel="1">
      <c r="A278" s="48">
        <v>42</v>
      </c>
      <c r="B278" s="49" t="s">
        <v>45</v>
      </c>
      <c r="C278" s="49" t="s">
        <v>46</v>
      </c>
      <c r="D278" s="50">
        <f>+D279</f>
        <v>10357418.880000001</v>
      </c>
      <c r="E278" s="50">
        <f>+E279</f>
        <v>10459025.33</v>
      </c>
      <c r="F278" s="82">
        <f>+F279</f>
        <v>7286858.3100000015</v>
      </c>
      <c r="G278" s="66">
        <f t="shared" ref="G278:G310" si="31">IF(D278&lt;&gt;0,F278/D278*100,)</f>
        <v>70.353998369910485</v>
      </c>
      <c r="H278" s="66">
        <f t="shared" ref="H278:H310" si="32">IF(E278&lt;&gt;0,F278/E278*100,)</f>
        <v>69.67052932837673</v>
      </c>
    </row>
    <row r="279" spans="1:8" ht="15" outlineLevel="2">
      <c r="A279" s="37">
        <v>420</v>
      </c>
      <c r="B279" s="38"/>
      <c r="C279" s="38" t="s">
        <v>47</v>
      </c>
      <c r="D279" s="39">
        <f>D280+D282+D284+D296+D298+D301+D303+D305</f>
        <v>10357418.880000001</v>
      </c>
      <c r="E279" s="39">
        <f>E280+E282+E284+E296+E298+E301+E303+E305</f>
        <v>10459025.33</v>
      </c>
      <c r="F279" s="83">
        <f>F280+F282+F284+F296+F298+F301+F303+F305</f>
        <v>7286858.3100000015</v>
      </c>
      <c r="G279" s="67">
        <f t="shared" si="31"/>
        <v>70.353998369910485</v>
      </c>
      <c r="H279" s="67">
        <f t="shared" si="32"/>
        <v>69.67052932837673</v>
      </c>
    </row>
    <row r="280" spans="1:8" ht="15" outlineLevel="1">
      <c r="A280" s="37">
        <v>4200</v>
      </c>
      <c r="B280" s="38"/>
      <c r="C280" s="38" t="s">
        <v>286</v>
      </c>
      <c r="D280" s="39">
        <f>D281</f>
        <v>30000</v>
      </c>
      <c r="E280" s="39">
        <f>E281</f>
        <v>30000</v>
      </c>
      <c r="F280" s="83">
        <f>F281</f>
        <v>0</v>
      </c>
      <c r="G280" s="67">
        <f t="shared" si="31"/>
        <v>0</v>
      </c>
      <c r="H280" s="67">
        <f t="shared" si="32"/>
        <v>0</v>
      </c>
    </row>
    <row r="281" spans="1:8" ht="15" outlineLevel="2">
      <c r="A281" s="37">
        <v>420000</v>
      </c>
      <c r="B281" s="38"/>
      <c r="C281" s="38" t="s">
        <v>287</v>
      </c>
      <c r="D281" s="39">
        <v>30000</v>
      </c>
      <c r="E281" s="39">
        <v>30000</v>
      </c>
      <c r="F281" s="83">
        <v>0</v>
      </c>
      <c r="G281" s="67">
        <f t="shared" si="31"/>
        <v>0</v>
      </c>
      <c r="H281" s="67">
        <f t="shared" si="32"/>
        <v>0</v>
      </c>
    </row>
    <row r="282" spans="1:8" ht="15" outlineLevel="1">
      <c r="A282" s="37">
        <v>4201</v>
      </c>
      <c r="B282" s="38"/>
      <c r="C282" s="38" t="s">
        <v>288</v>
      </c>
      <c r="D282" s="39">
        <f>D283</f>
        <v>12000</v>
      </c>
      <c r="E282" s="39">
        <f>E283</f>
        <v>12000</v>
      </c>
      <c r="F282" s="83">
        <f>F283</f>
        <v>12000</v>
      </c>
      <c r="G282" s="67">
        <f t="shared" si="31"/>
        <v>100</v>
      </c>
      <c r="H282" s="67">
        <f t="shared" si="32"/>
        <v>100</v>
      </c>
    </row>
    <row r="283" spans="1:8" ht="15" outlineLevel="2">
      <c r="A283" s="37">
        <v>420101</v>
      </c>
      <c r="B283" s="38"/>
      <c r="C283" s="38" t="s">
        <v>289</v>
      </c>
      <c r="D283" s="39">
        <v>12000</v>
      </c>
      <c r="E283" s="39">
        <v>12000</v>
      </c>
      <c r="F283" s="83">
        <v>12000</v>
      </c>
      <c r="G283" s="67">
        <f t="shared" si="31"/>
        <v>100</v>
      </c>
      <c r="H283" s="67">
        <f t="shared" si="32"/>
        <v>100</v>
      </c>
    </row>
    <row r="284" spans="1:8" ht="15" outlineLevel="2">
      <c r="A284" s="37">
        <v>4202</v>
      </c>
      <c r="B284" s="38"/>
      <c r="C284" s="38" t="s">
        <v>290</v>
      </c>
      <c r="D284" s="39">
        <f>D285+D286+D287+D288+D289+D290+D291+D292+D293+D294+D295</f>
        <v>163746.45000000001</v>
      </c>
      <c r="E284" s="39">
        <f>E285+E286+E287+E288+E289+E290+E291+E292+E293+E294+E295</f>
        <v>287365.99999999994</v>
      </c>
      <c r="F284" s="83">
        <f>F285+F286+F287+F288+F289+F290+F291+F292+F293+F294+F295</f>
        <v>281802.78999999998</v>
      </c>
      <c r="G284" s="67">
        <f t="shared" si="31"/>
        <v>172.09703782891168</v>
      </c>
      <c r="H284" s="67">
        <f t="shared" si="32"/>
        <v>98.06406812218566</v>
      </c>
    </row>
    <row r="285" spans="1:8" ht="15" outlineLevel="2">
      <c r="A285" s="37">
        <v>420200</v>
      </c>
      <c r="B285" s="38"/>
      <c r="C285" s="38" t="s">
        <v>291</v>
      </c>
      <c r="D285" s="39">
        <v>800</v>
      </c>
      <c r="E285" s="39">
        <v>5763.2</v>
      </c>
      <c r="F285" s="83">
        <v>4963.2</v>
      </c>
      <c r="G285" s="67">
        <f t="shared" si="31"/>
        <v>620.4</v>
      </c>
      <c r="H285" s="67">
        <f t="shared" si="32"/>
        <v>86.118822876179905</v>
      </c>
    </row>
    <row r="286" spans="1:8" ht="15" outlineLevel="2">
      <c r="A286" s="37">
        <v>420201</v>
      </c>
      <c r="B286" s="38"/>
      <c r="C286" s="38" t="s">
        <v>292</v>
      </c>
      <c r="D286" s="39">
        <v>3078</v>
      </c>
      <c r="E286" s="39">
        <v>4212.6900000000005</v>
      </c>
      <c r="F286" s="83">
        <v>4212.6900000000005</v>
      </c>
      <c r="G286" s="67">
        <f t="shared" si="31"/>
        <v>136.86452241715401</v>
      </c>
      <c r="H286" s="67">
        <f t="shared" si="32"/>
        <v>100</v>
      </c>
    </row>
    <row r="287" spans="1:8" ht="15" outlineLevel="2">
      <c r="A287" s="37">
        <v>420202</v>
      </c>
      <c r="B287" s="38"/>
      <c r="C287" s="38" t="s">
        <v>293</v>
      </c>
      <c r="D287" s="39">
        <v>10657.46</v>
      </c>
      <c r="E287" s="39">
        <v>11924.229999999996</v>
      </c>
      <c r="F287" s="83">
        <v>9826.89</v>
      </c>
      <c r="G287" s="67">
        <f t="shared" si="31"/>
        <v>92.206679640364598</v>
      </c>
      <c r="H287" s="67">
        <f t="shared" si="32"/>
        <v>82.411107467735889</v>
      </c>
    </row>
    <row r="288" spans="1:8" ht="15" outlineLevel="2">
      <c r="A288" s="37">
        <v>420223</v>
      </c>
      <c r="B288" s="38"/>
      <c r="C288" s="38" t="s">
        <v>294</v>
      </c>
      <c r="D288" s="39">
        <v>0</v>
      </c>
      <c r="E288" s="39">
        <v>279.7</v>
      </c>
      <c r="F288" s="83">
        <v>279.7</v>
      </c>
      <c r="G288" s="67">
        <f t="shared" si="31"/>
        <v>0</v>
      </c>
      <c r="H288" s="67">
        <f t="shared" si="32"/>
        <v>100</v>
      </c>
    </row>
    <row r="289" spans="1:8" ht="15" outlineLevel="2">
      <c r="A289" s="37">
        <v>420230</v>
      </c>
      <c r="B289" s="38"/>
      <c r="C289" s="38" t="s">
        <v>295</v>
      </c>
      <c r="D289" s="39">
        <v>0</v>
      </c>
      <c r="E289" s="39">
        <v>509.83000000000004</v>
      </c>
      <c r="F289" s="83">
        <v>509.83000000000004</v>
      </c>
      <c r="G289" s="67">
        <f t="shared" si="31"/>
        <v>0</v>
      </c>
      <c r="H289" s="67">
        <f t="shared" si="32"/>
        <v>100</v>
      </c>
    </row>
    <row r="290" spans="1:8" ht="15" outlineLevel="2">
      <c r="A290" s="37">
        <v>420235</v>
      </c>
      <c r="B290" s="38"/>
      <c r="C290" s="38" t="s">
        <v>296</v>
      </c>
      <c r="D290" s="39">
        <v>1839</v>
      </c>
      <c r="E290" s="39">
        <v>2606</v>
      </c>
      <c r="F290" s="83">
        <v>2606</v>
      </c>
      <c r="G290" s="67">
        <f t="shared" si="31"/>
        <v>141.70744970092443</v>
      </c>
      <c r="H290" s="67">
        <f t="shared" si="32"/>
        <v>100</v>
      </c>
    </row>
    <row r="291" spans="1:8" ht="15" outlineLevel="2">
      <c r="A291" s="37">
        <v>420238</v>
      </c>
      <c r="B291" s="38"/>
      <c r="C291" s="38" t="s">
        <v>297</v>
      </c>
      <c r="D291" s="39">
        <v>0</v>
      </c>
      <c r="E291" s="39">
        <v>1656.1799999999998</v>
      </c>
      <c r="F291" s="83">
        <v>1656.1799999999998</v>
      </c>
      <c r="G291" s="67">
        <f t="shared" si="31"/>
        <v>0</v>
      </c>
      <c r="H291" s="67">
        <f t="shared" si="32"/>
        <v>100</v>
      </c>
    </row>
    <row r="292" spans="1:8" ht="15" outlineLevel="2">
      <c r="A292" s="37">
        <v>420239</v>
      </c>
      <c r="B292" s="38"/>
      <c r="C292" s="38" t="s">
        <v>298</v>
      </c>
      <c r="D292" s="39">
        <v>0</v>
      </c>
      <c r="E292" s="39">
        <v>19029.239999999998</v>
      </c>
      <c r="F292" s="83">
        <v>19029.240000000002</v>
      </c>
      <c r="G292" s="67">
        <f t="shared" si="31"/>
        <v>0</v>
      </c>
      <c r="H292" s="67">
        <f t="shared" si="32"/>
        <v>100.00000000000003</v>
      </c>
    </row>
    <row r="293" spans="1:8" ht="15" outlineLevel="2">
      <c r="A293" s="37">
        <v>420243</v>
      </c>
      <c r="B293" s="38"/>
      <c r="C293" s="38" t="s">
        <v>290</v>
      </c>
      <c r="D293" s="39">
        <v>130565.45</v>
      </c>
      <c r="E293" s="39">
        <v>209086.88999999996</v>
      </c>
      <c r="F293" s="83">
        <v>209086.88999999998</v>
      </c>
      <c r="G293" s="67">
        <f t="shared" si="31"/>
        <v>160.1395238939551</v>
      </c>
      <c r="H293" s="67">
        <f t="shared" si="32"/>
        <v>100.00000000000003</v>
      </c>
    </row>
    <row r="294" spans="1:8" ht="15" outlineLevel="1">
      <c r="A294" s="37">
        <v>420245</v>
      </c>
      <c r="B294" s="38"/>
      <c r="C294" s="38" t="s">
        <v>299</v>
      </c>
      <c r="D294" s="39">
        <v>0</v>
      </c>
      <c r="E294" s="39">
        <v>23791.739999999998</v>
      </c>
      <c r="F294" s="83">
        <v>21125.87</v>
      </c>
      <c r="G294" s="67">
        <f t="shared" si="31"/>
        <v>0</v>
      </c>
      <c r="H294" s="67">
        <f t="shared" si="32"/>
        <v>88.794976744029654</v>
      </c>
    </row>
    <row r="295" spans="1:8" ht="15" outlineLevel="2">
      <c r="A295" s="37">
        <v>420299</v>
      </c>
      <c r="B295" s="38"/>
      <c r="C295" s="38" t="s">
        <v>300</v>
      </c>
      <c r="D295" s="39">
        <v>16806.54</v>
      </c>
      <c r="E295" s="39">
        <v>8506.3000000000029</v>
      </c>
      <c r="F295" s="83">
        <v>8506.2999999999993</v>
      </c>
      <c r="G295" s="67">
        <f t="shared" si="31"/>
        <v>50.613035163692224</v>
      </c>
      <c r="H295" s="67">
        <f t="shared" si="32"/>
        <v>99.999999999999957</v>
      </c>
    </row>
    <row r="296" spans="1:8" ht="15" outlineLevel="1">
      <c r="A296" s="37">
        <v>4203</v>
      </c>
      <c r="B296" s="38"/>
      <c r="C296" s="38" t="s">
        <v>301</v>
      </c>
      <c r="D296" s="39">
        <f>D297</f>
        <v>10000</v>
      </c>
      <c r="E296" s="39">
        <f>E297</f>
        <v>20923.47</v>
      </c>
      <c r="F296" s="83">
        <f>F297</f>
        <v>20923.47</v>
      </c>
      <c r="G296" s="67">
        <f t="shared" si="31"/>
        <v>209.23470000000003</v>
      </c>
      <c r="H296" s="67">
        <f t="shared" si="32"/>
        <v>100</v>
      </c>
    </row>
    <row r="297" spans="1:8" ht="15" outlineLevel="2">
      <c r="A297" s="37">
        <v>420300</v>
      </c>
      <c r="B297" s="38"/>
      <c r="C297" s="38" t="s">
        <v>302</v>
      </c>
      <c r="D297" s="39">
        <v>10000</v>
      </c>
      <c r="E297" s="39">
        <v>20923.47</v>
      </c>
      <c r="F297" s="83">
        <v>20923.47</v>
      </c>
      <c r="G297" s="67">
        <f t="shared" si="31"/>
        <v>209.23470000000003</v>
      </c>
      <c r="H297" s="67">
        <f t="shared" si="32"/>
        <v>100</v>
      </c>
    </row>
    <row r="298" spans="1:8" ht="15" outlineLevel="2">
      <c r="A298" s="37">
        <v>4204</v>
      </c>
      <c r="B298" s="38"/>
      <c r="C298" s="38" t="s">
        <v>303</v>
      </c>
      <c r="D298" s="39">
        <f>D299+D300</f>
        <v>6195790.7399999993</v>
      </c>
      <c r="E298" s="39">
        <f>E299+E300</f>
        <v>5869684.4500000002</v>
      </c>
      <c r="F298" s="83">
        <f>F299+F300</f>
        <v>3570931.0500000003</v>
      </c>
      <c r="G298" s="67">
        <f t="shared" si="31"/>
        <v>57.634791100126805</v>
      </c>
      <c r="H298" s="67">
        <f t="shared" si="32"/>
        <v>60.836848733836113</v>
      </c>
    </row>
    <row r="299" spans="1:8" ht="15" outlineLevel="1">
      <c r="A299" s="37">
        <v>420401</v>
      </c>
      <c r="B299" s="38"/>
      <c r="C299" s="38" t="s">
        <v>304</v>
      </c>
      <c r="D299" s="39">
        <v>5750812.7999999989</v>
      </c>
      <c r="E299" s="39">
        <v>5187946.33</v>
      </c>
      <c r="F299" s="83">
        <v>3360887.4400000004</v>
      </c>
      <c r="G299" s="67">
        <f t="shared" si="31"/>
        <v>58.441955196315917</v>
      </c>
      <c r="H299" s="67">
        <f t="shared" si="32"/>
        <v>64.782617749247223</v>
      </c>
    </row>
    <row r="300" spans="1:8" ht="15" outlineLevel="2">
      <c r="A300" s="37">
        <v>420402</v>
      </c>
      <c r="B300" s="38"/>
      <c r="C300" s="38" t="s">
        <v>305</v>
      </c>
      <c r="D300" s="39">
        <v>444977.94000000006</v>
      </c>
      <c r="E300" s="39">
        <v>681738.12</v>
      </c>
      <c r="F300" s="83">
        <v>210043.61000000002</v>
      </c>
      <c r="G300" s="67">
        <f t="shared" si="31"/>
        <v>47.203151239362562</v>
      </c>
      <c r="H300" s="67">
        <f t="shared" si="32"/>
        <v>30.810013968413564</v>
      </c>
    </row>
    <row r="301" spans="1:8" ht="15" outlineLevel="1">
      <c r="A301" s="37">
        <v>4205</v>
      </c>
      <c r="B301" s="38"/>
      <c r="C301" s="38" t="s">
        <v>306</v>
      </c>
      <c r="D301" s="39">
        <f>D302</f>
        <v>3311597.3600000003</v>
      </c>
      <c r="E301" s="39">
        <f>E302</f>
        <v>2774199.41</v>
      </c>
      <c r="F301" s="83">
        <f>F302</f>
        <v>2076287.4</v>
      </c>
      <c r="G301" s="67">
        <f t="shared" si="31"/>
        <v>62.697459089652121</v>
      </c>
      <c r="H301" s="67">
        <f t="shared" si="32"/>
        <v>74.84275977118746</v>
      </c>
    </row>
    <row r="302" spans="1:8" ht="15" outlineLevel="2">
      <c r="A302" s="37">
        <v>420500</v>
      </c>
      <c r="B302" s="38"/>
      <c r="C302" s="38" t="s">
        <v>307</v>
      </c>
      <c r="D302" s="39">
        <v>3311597.3600000003</v>
      </c>
      <c r="E302" s="39">
        <v>2774199.41</v>
      </c>
      <c r="F302" s="83">
        <v>2076287.4</v>
      </c>
      <c r="G302" s="67">
        <f t="shared" si="31"/>
        <v>62.697459089652121</v>
      </c>
      <c r="H302" s="67">
        <f t="shared" si="32"/>
        <v>74.84275977118746</v>
      </c>
    </row>
    <row r="303" spans="1:8" ht="15" outlineLevel="1">
      <c r="A303" s="37">
        <v>4206</v>
      </c>
      <c r="B303" s="38"/>
      <c r="C303" s="38" t="s">
        <v>308</v>
      </c>
      <c r="D303" s="39">
        <f>D304</f>
        <v>346740.88</v>
      </c>
      <c r="E303" s="39">
        <f>E304</f>
        <v>762488.32000000007</v>
      </c>
      <c r="F303" s="83">
        <f>F304</f>
        <v>726804.7300000001</v>
      </c>
      <c r="G303" s="67">
        <f t="shared" si="31"/>
        <v>209.61033784075306</v>
      </c>
      <c r="H303" s="67">
        <f t="shared" si="32"/>
        <v>95.320113231373824</v>
      </c>
    </row>
    <row r="304" spans="1:8" ht="15" outlineLevel="2">
      <c r="A304" s="37">
        <v>420600</v>
      </c>
      <c r="B304" s="38"/>
      <c r="C304" s="38" t="s">
        <v>309</v>
      </c>
      <c r="D304" s="39">
        <v>346740.88</v>
      </c>
      <c r="E304" s="39">
        <v>762488.32000000007</v>
      </c>
      <c r="F304" s="83">
        <v>726804.7300000001</v>
      </c>
      <c r="G304" s="67">
        <f t="shared" si="31"/>
        <v>209.61033784075306</v>
      </c>
      <c r="H304" s="67">
        <f t="shared" si="32"/>
        <v>95.320113231373824</v>
      </c>
    </row>
    <row r="305" spans="1:8" ht="15" outlineLevel="2">
      <c r="A305" s="37">
        <v>4208</v>
      </c>
      <c r="B305" s="38"/>
      <c r="C305" s="38" t="s">
        <v>310</v>
      </c>
      <c r="D305" s="39">
        <f>D306+D307+D308+D309+D310</f>
        <v>287543.45</v>
      </c>
      <c r="E305" s="39">
        <f>E306+E307+E308+E309+E310</f>
        <v>702363.68</v>
      </c>
      <c r="F305" s="83">
        <f>F306+F307+F308+F309+F310</f>
        <v>598108.87000000011</v>
      </c>
      <c r="G305" s="67">
        <f t="shared" si="31"/>
        <v>208.00643172362302</v>
      </c>
      <c r="H305" s="67">
        <f t="shared" si="32"/>
        <v>85.156577287709425</v>
      </c>
    </row>
    <row r="306" spans="1:8" ht="15" outlineLevel="2">
      <c r="A306" s="37">
        <v>420800</v>
      </c>
      <c r="B306" s="38"/>
      <c r="C306" s="38" t="s">
        <v>311</v>
      </c>
      <c r="D306" s="39">
        <v>68544.81</v>
      </c>
      <c r="E306" s="39">
        <v>52107.33</v>
      </c>
      <c r="F306" s="83">
        <v>0</v>
      </c>
      <c r="G306" s="67">
        <f t="shared" si="31"/>
        <v>0</v>
      </c>
      <c r="H306" s="67">
        <f t="shared" si="32"/>
        <v>0</v>
      </c>
    </row>
    <row r="307" spans="1:8" ht="15" outlineLevel="2">
      <c r="A307" s="37">
        <v>420801</v>
      </c>
      <c r="B307" s="38"/>
      <c r="C307" s="38" t="s">
        <v>312</v>
      </c>
      <c r="D307" s="39">
        <v>38669.130000000005</v>
      </c>
      <c r="E307" s="39">
        <v>107119.08999999998</v>
      </c>
      <c r="F307" s="83">
        <v>86098.569999999992</v>
      </c>
      <c r="G307" s="67">
        <f t="shared" si="31"/>
        <v>222.65453088807527</v>
      </c>
      <c r="H307" s="67">
        <f t="shared" si="32"/>
        <v>80.376494983293838</v>
      </c>
    </row>
    <row r="308" spans="1:8" ht="15" outlineLevel="2">
      <c r="A308" s="37">
        <v>420802</v>
      </c>
      <c r="B308" s="38"/>
      <c r="C308" s="38" t="s">
        <v>313</v>
      </c>
      <c r="D308" s="39">
        <v>2237.75</v>
      </c>
      <c r="E308" s="39">
        <v>4003.38</v>
      </c>
      <c r="F308" s="83">
        <v>4003.38</v>
      </c>
      <c r="G308" s="67">
        <f t="shared" si="31"/>
        <v>178.90202212043346</v>
      </c>
      <c r="H308" s="67">
        <f t="shared" si="32"/>
        <v>100</v>
      </c>
    </row>
    <row r="309" spans="1:8" ht="15" outlineLevel="1">
      <c r="A309" s="37">
        <v>420804</v>
      </c>
      <c r="B309" s="38"/>
      <c r="C309" s="38" t="s">
        <v>314</v>
      </c>
      <c r="D309" s="39">
        <v>130590.97</v>
      </c>
      <c r="E309" s="39">
        <v>368812.77999999997</v>
      </c>
      <c r="F309" s="83">
        <v>338222.92</v>
      </c>
      <c r="G309" s="67">
        <f t="shared" si="31"/>
        <v>258.99410962335298</v>
      </c>
      <c r="H309" s="67">
        <f t="shared" si="32"/>
        <v>91.705856830666235</v>
      </c>
    </row>
    <row r="310" spans="1:8" ht="15">
      <c r="A310" s="37">
        <v>420899</v>
      </c>
      <c r="B310" s="38"/>
      <c r="C310" s="38" t="s">
        <v>315</v>
      </c>
      <c r="D310" s="39">
        <v>47500.789999999994</v>
      </c>
      <c r="E310" s="39">
        <v>170321.10000000006</v>
      </c>
      <c r="F310" s="83">
        <v>169784.00000000006</v>
      </c>
      <c r="G310" s="67">
        <f t="shared" si="31"/>
        <v>357.43405530729086</v>
      </c>
      <c r="H310" s="67">
        <f t="shared" si="32"/>
        <v>99.68465445561354</v>
      </c>
    </row>
    <row r="311" spans="1:8" ht="15">
      <c r="A311" s="37"/>
      <c r="B311" s="38"/>
      <c r="C311" s="38"/>
      <c r="D311" s="39"/>
      <c r="E311" s="39"/>
      <c r="F311" s="83"/>
      <c r="G311" s="68"/>
      <c r="H311" s="68"/>
    </row>
    <row r="312" spans="1:8" ht="15.75">
      <c r="A312" s="48">
        <v>43</v>
      </c>
      <c r="B312" s="49"/>
      <c r="C312" s="49" t="s">
        <v>48</v>
      </c>
      <c r="D312" s="50">
        <f>D313+D314+D322</f>
        <v>1210771.2</v>
      </c>
      <c r="E312" s="50">
        <f>E313+E314+E322</f>
        <v>1032882.8700000001</v>
      </c>
      <c r="F312" s="82">
        <f>F313+F314+F322</f>
        <v>739710.01</v>
      </c>
      <c r="G312" s="66">
        <f>IF(D312&lt;&gt;0,F312/D312*100,)</f>
        <v>61.094120012104682</v>
      </c>
      <c r="H312" s="66">
        <f>IF(E312&lt;&gt;0,F312/E312*100,)</f>
        <v>71.616059427919438</v>
      </c>
    </row>
    <row r="313" spans="1:8" s="93" customFormat="1" ht="15" outlineLevel="1">
      <c r="A313" s="61">
        <v>430</v>
      </c>
      <c r="B313" s="62"/>
      <c r="C313" s="62" t="s">
        <v>77</v>
      </c>
      <c r="D313" s="63"/>
      <c r="E313" s="63"/>
      <c r="F313" s="87"/>
      <c r="G313" s="73"/>
      <c r="H313" s="73"/>
    </row>
    <row r="314" spans="1:8" s="93" customFormat="1" ht="15" outlineLevel="2">
      <c r="A314" s="61">
        <v>431</v>
      </c>
      <c r="B314" s="62"/>
      <c r="C314" s="62" t="s">
        <v>75</v>
      </c>
      <c r="D314" s="63">
        <f>D315+D317+D319</f>
        <v>941188.2</v>
      </c>
      <c r="E314" s="63">
        <f>E315+E317+E319</f>
        <v>709039.44000000006</v>
      </c>
      <c r="F314" s="87">
        <f>F315+F317+F319</f>
        <v>474915.18000000005</v>
      </c>
      <c r="G314" s="74">
        <f t="shared" ref="G314:G320" si="33">IF(D314&lt;&gt;0,F314/D314*100,)</f>
        <v>50.459109028353744</v>
      </c>
      <c r="H314" s="74">
        <f t="shared" ref="H314:H320" si="34">IF(E314&lt;&gt;0,F314/E314*100,)</f>
        <v>66.980079415610504</v>
      </c>
    </row>
    <row r="315" spans="1:8" s="93" customFormat="1" ht="15" outlineLevel="1">
      <c r="A315" s="61">
        <v>4310</v>
      </c>
      <c r="B315" s="62"/>
      <c r="C315" s="62" t="s">
        <v>316</v>
      </c>
      <c r="D315" s="63">
        <f>D316</f>
        <v>302888.83999999997</v>
      </c>
      <c r="E315" s="63">
        <f>E316</f>
        <v>221933</v>
      </c>
      <c r="F315" s="87">
        <f>F316</f>
        <v>200361.42</v>
      </c>
      <c r="G315" s="74">
        <f t="shared" si="33"/>
        <v>66.150149341917</v>
      </c>
      <c r="H315" s="74">
        <f t="shared" si="34"/>
        <v>90.280138600388412</v>
      </c>
    </row>
    <row r="316" spans="1:8" s="93" customFormat="1" ht="15" outlineLevel="2">
      <c r="A316" s="61">
        <v>431000</v>
      </c>
      <c r="B316" s="62"/>
      <c r="C316" s="62" t="s">
        <v>317</v>
      </c>
      <c r="D316" s="63">
        <v>302888.83999999997</v>
      </c>
      <c r="E316" s="63">
        <v>221933</v>
      </c>
      <c r="F316" s="87">
        <v>200361.42</v>
      </c>
      <c r="G316" s="74">
        <f t="shared" si="33"/>
        <v>66.150149341917</v>
      </c>
      <c r="H316" s="74">
        <f t="shared" si="34"/>
        <v>90.280138600388412</v>
      </c>
    </row>
    <row r="317" spans="1:8" s="93" customFormat="1" ht="15" outlineLevel="1">
      <c r="A317" s="61">
        <v>4311</v>
      </c>
      <c r="B317" s="62"/>
      <c r="C317" s="62" t="s">
        <v>318</v>
      </c>
      <c r="D317" s="63">
        <f>D318</f>
        <v>633299.36</v>
      </c>
      <c r="E317" s="63">
        <f>E318</f>
        <v>482106.44000000006</v>
      </c>
      <c r="F317" s="87">
        <f>F318</f>
        <v>274553.76</v>
      </c>
      <c r="G317" s="74">
        <f t="shared" si="33"/>
        <v>43.352919226067115</v>
      </c>
      <c r="H317" s="74">
        <f t="shared" si="34"/>
        <v>56.948785002747528</v>
      </c>
    </row>
    <row r="318" spans="1:8" s="93" customFormat="1" ht="15" outlineLevel="2">
      <c r="A318" s="61">
        <v>431100</v>
      </c>
      <c r="B318" s="62"/>
      <c r="C318" s="62" t="s">
        <v>319</v>
      </c>
      <c r="D318" s="63">
        <v>633299.36</v>
      </c>
      <c r="E318" s="63">
        <v>482106.44000000006</v>
      </c>
      <c r="F318" s="87">
        <v>274553.76</v>
      </c>
      <c r="G318" s="74">
        <f t="shared" si="33"/>
        <v>43.352919226067115</v>
      </c>
      <c r="H318" s="74">
        <f t="shared" si="34"/>
        <v>56.948785002747528</v>
      </c>
    </row>
    <row r="319" spans="1:8" s="93" customFormat="1" ht="15" outlineLevel="1">
      <c r="A319" s="61">
        <v>4313</v>
      </c>
      <c r="B319" s="62"/>
      <c r="C319" s="62" t="s">
        <v>320</v>
      </c>
      <c r="D319" s="63">
        <f>D320</f>
        <v>5000</v>
      </c>
      <c r="E319" s="63">
        <f>E320</f>
        <v>5000</v>
      </c>
      <c r="F319" s="87">
        <f>F320</f>
        <v>0</v>
      </c>
      <c r="G319" s="74">
        <f t="shared" si="33"/>
        <v>0</v>
      </c>
      <c r="H319" s="74">
        <f t="shared" si="34"/>
        <v>0</v>
      </c>
    </row>
    <row r="320" spans="1:8" s="93" customFormat="1" ht="15">
      <c r="A320" s="61">
        <v>431300</v>
      </c>
      <c r="B320" s="62"/>
      <c r="C320" s="62" t="s">
        <v>320</v>
      </c>
      <c r="D320" s="63">
        <v>5000</v>
      </c>
      <c r="E320" s="63">
        <v>5000</v>
      </c>
      <c r="F320" s="87">
        <v>0</v>
      </c>
      <c r="G320" s="74">
        <f t="shared" si="33"/>
        <v>0</v>
      </c>
      <c r="H320" s="74">
        <f t="shared" si="34"/>
        <v>0</v>
      </c>
    </row>
    <row r="321" spans="1:8" s="93" customFormat="1" ht="15" outlineLevel="1">
      <c r="A321" s="61"/>
      <c r="B321" s="62"/>
      <c r="C321" s="62"/>
      <c r="D321" s="63"/>
      <c r="E321" s="63"/>
      <c r="F321" s="87"/>
      <c r="G321" s="73"/>
      <c r="H321" s="73"/>
    </row>
    <row r="322" spans="1:8" ht="15" outlineLevel="2">
      <c r="A322" s="37">
        <v>432</v>
      </c>
      <c r="B322" s="38"/>
      <c r="C322" s="38" t="s">
        <v>76</v>
      </c>
      <c r="D322" s="39">
        <f>D323+D325</f>
        <v>269583</v>
      </c>
      <c r="E322" s="39">
        <f>E323+E325</f>
        <v>323843.43000000005</v>
      </c>
      <c r="F322" s="83">
        <f>F323+F325</f>
        <v>264794.83</v>
      </c>
      <c r="G322" s="67">
        <f>IF(D322&lt;&gt;0,F322/D322*100,)</f>
        <v>98.223860555005331</v>
      </c>
      <c r="H322" s="67">
        <f>IF(E322&lt;&gt;0,F322/E322*100,)</f>
        <v>81.766312195989272</v>
      </c>
    </row>
    <row r="323" spans="1:8" ht="15" outlineLevel="1">
      <c r="A323" s="37">
        <v>4320</v>
      </c>
      <c r="B323" s="38"/>
      <c r="C323" s="38" t="s">
        <v>321</v>
      </c>
      <c r="D323" s="39">
        <f>D324</f>
        <v>121000</v>
      </c>
      <c r="E323" s="39">
        <f>E324</f>
        <v>121000</v>
      </c>
      <c r="F323" s="83">
        <f>F324</f>
        <v>95640.400000000009</v>
      </c>
      <c r="G323" s="67">
        <f>IF(D323&lt;&gt;0,F323/D323*100,)</f>
        <v>79.041652892561984</v>
      </c>
      <c r="H323" s="67">
        <f>IF(E323&lt;&gt;0,F323/E323*100,)</f>
        <v>79.041652892561984</v>
      </c>
    </row>
    <row r="324" spans="1:8" ht="15" outlineLevel="2">
      <c r="A324" s="37">
        <v>432000</v>
      </c>
      <c r="B324" s="38"/>
      <c r="C324" s="38" t="s">
        <v>321</v>
      </c>
      <c r="D324" s="39">
        <v>121000</v>
      </c>
      <c r="E324" s="39">
        <v>121000</v>
      </c>
      <c r="F324" s="83">
        <v>95640.400000000009</v>
      </c>
      <c r="G324" s="67">
        <f>IF(D324&lt;&gt;0,F324/D324*100,)</f>
        <v>79.041652892561984</v>
      </c>
      <c r="H324" s="67">
        <f>IF(E324&lt;&gt;0,F324/E324*100,)</f>
        <v>79.041652892561984</v>
      </c>
    </row>
    <row r="325" spans="1:8" ht="15" outlineLevel="1">
      <c r="A325" s="37">
        <v>4323</v>
      </c>
      <c r="B325" s="38"/>
      <c r="C325" s="38" t="s">
        <v>322</v>
      </c>
      <c r="D325" s="39">
        <f>D326</f>
        <v>148583</v>
      </c>
      <c r="E325" s="39">
        <f>E326</f>
        <v>202843.43000000002</v>
      </c>
      <c r="F325" s="83">
        <f>F326</f>
        <v>169154.43</v>
      </c>
      <c r="G325" s="67">
        <f>IF(D325&lt;&gt;0,F325/D325*100,)</f>
        <v>113.84507648923497</v>
      </c>
      <c r="H325" s="67">
        <f>IF(E325&lt;&gt;0,F325/E325*100,)</f>
        <v>83.39162377603256</v>
      </c>
    </row>
    <row r="326" spans="1:8" ht="15">
      <c r="A326" s="37">
        <v>432300</v>
      </c>
      <c r="B326" s="38"/>
      <c r="C326" s="38" t="s">
        <v>322</v>
      </c>
      <c r="D326" s="39">
        <v>148583</v>
      </c>
      <c r="E326" s="39">
        <v>202843.43000000002</v>
      </c>
      <c r="F326" s="83">
        <v>169154.43</v>
      </c>
      <c r="G326" s="67">
        <f>IF(D326&lt;&gt;0,F326/D326*100,)</f>
        <v>113.84507648923497</v>
      </c>
      <c r="H326" s="67">
        <f>IF(E326&lt;&gt;0,F326/E326*100,)</f>
        <v>83.39162377603256</v>
      </c>
    </row>
    <row r="327" spans="1:8" ht="15">
      <c r="A327" s="37"/>
      <c r="B327" s="38"/>
      <c r="C327" s="38"/>
      <c r="D327" s="39"/>
      <c r="E327" s="39"/>
      <c r="F327" s="83"/>
      <c r="G327" s="68"/>
      <c r="H327" s="68"/>
    </row>
    <row r="328" spans="1:8" ht="54">
      <c r="A328" s="32"/>
      <c r="B328" s="52" t="s">
        <v>2</v>
      </c>
      <c r="C328" s="44" t="s">
        <v>74</v>
      </c>
      <c r="D328" s="51">
        <f>+D7-D122</f>
        <v>-2635881.6550000012</v>
      </c>
      <c r="E328" s="51">
        <f>+E7-E122</f>
        <v>-2635881.6550000049</v>
      </c>
      <c r="F328" s="85">
        <f>+F7-F122</f>
        <v>-2012934.9900000021</v>
      </c>
      <c r="G328" s="70">
        <f>IF(D328&lt;&gt;0,F328/D328*100,)</f>
        <v>76.366667910968914</v>
      </c>
      <c r="H328" s="70">
        <f>IF(E328&lt;&gt;0,F328/E328*100,)</f>
        <v>76.3666679109688</v>
      </c>
    </row>
    <row r="329" spans="1:8" ht="20.25">
      <c r="A329" s="26" t="s">
        <v>49</v>
      </c>
      <c r="B329" s="27"/>
      <c r="C329" s="27"/>
      <c r="D329" s="31"/>
      <c r="E329" s="31"/>
      <c r="F329" s="88"/>
      <c r="G329" s="75"/>
      <c r="H329" s="75"/>
    </row>
    <row r="330" spans="1:8" ht="36" outlineLevel="1">
      <c r="A330" s="48">
        <v>75</v>
      </c>
      <c r="B330" s="53" t="s">
        <v>3</v>
      </c>
      <c r="C330" s="54" t="s">
        <v>50</v>
      </c>
      <c r="D330" s="50">
        <f>+D331+D335</f>
        <v>105271</v>
      </c>
      <c r="E330" s="50">
        <f>+E331+E335</f>
        <v>105271</v>
      </c>
      <c r="F330" s="82">
        <f>+F331+F335</f>
        <v>51438.959999999992</v>
      </c>
      <c r="G330" s="66">
        <f>IF(D330&lt;&gt;0,F330/D330*100,)</f>
        <v>48.863371678809919</v>
      </c>
      <c r="H330" s="66">
        <f>IF(E330&lt;&gt;0,F330/E330*100,)</f>
        <v>48.863371678809919</v>
      </c>
    </row>
    <row r="331" spans="1:8" ht="15" outlineLevel="2">
      <c r="A331" s="37">
        <v>750</v>
      </c>
      <c r="B331" s="38"/>
      <c r="C331" s="38" t="s">
        <v>51</v>
      </c>
      <c r="D331" s="39">
        <f t="shared" ref="D331:F332" si="35">D332</f>
        <v>50000</v>
      </c>
      <c r="E331" s="39">
        <f t="shared" si="35"/>
        <v>50000</v>
      </c>
      <c r="F331" s="83">
        <f t="shared" si="35"/>
        <v>31438.959999999995</v>
      </c>
      <c r="G331" s="67">
        <f>IF(D331&lt;&gt;0,F331/D331*100,)</f>
        <v>62.877919999999989</v>
      </c>
      <c r="H331" s="67">
        <f>IF(E331&lt;&gt;0,F331/E331*100,)</f>
        <v>62.877919999999989</v>
      </c>
    </row>
    <row r="332" spans="1:8" ht="15" outlineLevel="1">
      <c r="A332" s="37">
        <v>7500</v>
      </c>
      <c r="B332" s="38"/>
      <c r="C332" s="38" t="s">
        <v>155</v>
      </c>
      <c r="D332" s="39">
        <f t="shared" si="35"/>
        <v>50000</v>
      </c>
      <c r="E332" s="39">
        <f t="shared" si="35"/>
        <v>50000</v>
      </c>
      <c r="F332" s="83">
        <f t="shared" si="35"/>
        <v>31438.959999999995</v>
      </c>
      <c r="G332" s="67">
        <f>IF(D332&lt;&gt;0,F332/D332*100,)</f>
        <v>62.877919999999989</v>
      </c>
      <c r="H332" s="67">
        <f>IF(E332&lt;&gt;0,F332/E332*100,)</f>
        <v>62.877919999999989</v>
      </c>
    </row>
    <row r="333" spans="1:8" ht="15">
      <c r="A333" s="37">
        <v>750001</v>
      </c>
      <c r="B333" s="38"/>
      <c r="C333" s="38" t="s">
        <v>156</v>
      </c>
      <c r="D333" s="39">
        <v>50000</v>
      </c>
      <c r="E333" s="39">
        <v>50000</v>
      </c>
      <c r="F333" s="83">
        <v>31438.959999999995</v>
      </c>
      <c r="G333" s="67">
        <f>IF(D333&lt;&gt;0,F333/D333*100,)</f>
        <v>62.877919999999989</v>
      </c>
      <c r="H333" s="67">
        <f>IF(E333&lt;&gt;0,F333/E333*100,)</f>
        <v>62.877919999999989</v>
      </c>
    </row>
    <row r="334" spans="1:8" ht="15" outlineLevel="1">
      <c r="A334" s="37"/>
      <c r="B334" s="38"/>
      <c r="C334" s="38"/>
      <c r="D334" s="39"/>
      <c r="E334" s="39"/>
      <c r="F334" s="83"/>
      <c r="G334" s="68"/>
      <c r="H334" s="68"/>
    </row>
    <row r="335" spans="1:8" ht="15" outlineLevel="2">
      <c r="A335" s="37">
        <v>751</v>
      </c>
      <c r="B335" s="38"/>
      <c r="C335" s="38" t="s">
        <v>52</v>
      </c>
      <c r="D335" s="39">
        <f>D336+D338</f>
        <v>55271</v>
      </c>
      <c r="E335" s="39">
        <f>E336+E338</f>
        <v>55271</v>
      </c>
      <c r="F335" s="83">
        <f>F336+F338</f>
        <v>20000</v>
      </c>
      <c r="G335" s="67">
        <f>IF(D335&lt;&gt;0,F335/D335*100,)</f>
        <v>36.185341318231984</v>
      </c>
      <c r="H335" s="67">
        <f>IF(E335&lt;&gt;0,F335/E335*100,)</f>
        <v>36.185341318231984</v>
      </c>
    </row>
    <row r="336" spans="1:8" ht="15" outlineLevel="1">
      <c r="A336" s="37">
        <v>7512</v>
      </c>
      <c r="B336" s="38"/>
      <c r="C336" s="38" t="s">
        <v>157</v>
      </c>
      <c r="D336" s="39">
        <f>D337</f>
        <v>52271</v>
      </c>
      <c r="E336" s="39">
        <f>E337</f>
        <v>52271</v>
      </c>
      <c r="F336" s="83">
        <f>F337</f>
        <v>20000</v>
      </c>
      <c r="G336" s="67">
        <f>IF(D336&lt;&gt;0,F336/D336*100,)</f>
        <v>38.262133879206445</v>
      </c>
      <c r="H336" s="67">
        <f>IF(E336&lt;&gt;0,F336/E336*100,)</f>
        <v>38.262133879206445</v>
      </c>
    </row>
    <row r="337" spans="1:8" ht="15" outlineLevel="2">
      <c r="A337" s="37">
        <v>751200</v>
      </c>
      <c r="B337" s="38"/>
      <c r="C337" s="38" t="s">
        <v>158</v>
      </c>
      <c r="D337" s="39">
        <v>52271</v>
      </c>
      <c r="E337" s="39">
        <v>52271</v>
      </c>
      <c r="F337" s="83">
        <v>20000</v>
      </c>
      <c r="G337" s="67">
        <f>IF(D337&lt;&gt;0,F337/D337*100,)</f>
        <v>38.262133879206445</v>
      </c>
      <c r="H337" s="67">
        <f>IF(E337&lt;&gt;0,F337/E337*100,)</f>
        <v>38.262133879206445</v>
      </c>
    </row>
    <row r="338" spans="1:8" ht="15" outlineLevel="1">
      <c r="A338" s="37">
        <v>7513</v>
      </c>
      <c r="B338" s="38"/>
      <c r="C338" s="38" t="s">
        <v>159</v>
      </c>
      <c r="D338" s="39">
        <f>D339</f>
        <v>3000</v>
      </c>
      <c r="E338" s="39">
        <f>E339</f>
        <v>3000</v>
      </c>
      <c r="F338" s="83">
        <f>F339</f>
        <v>0</v>
      </c>
      <c r="G338" s="67">
        <f>IF(D338&lt;&gt;0,F338/D338*100,)</f>
        <v>0</v>
      </c>
      <c r="H338" s="67">
        <f>IF(E338&lt;&gt;0,F338/E338*100,)</f>
        <v>0</v>
      </c>
    </row>
    <row r="339" spans="1:8" ht="15">
      <c r="A339" s="37">
        <v>751300</v>
      </c>
      <c r="B339" s="38"/>
      <c r="C339" s="38" t="s">
        <v>160</v>
      </c>
      <c r="D339" s="39">
        <v>3000</v>
      </c>
      <c r="E339" s="39">
        <v>3000</v>
      </c>
      <c r="F339" s="83">
        <v>0</v>
      </c>
      <c r="G339" s="67">
        <f>IF(D339&lt;&gt;0,F339/D339*100,)</f>
        <v>0</v>
      </c>
      <c r="H339" s="67">
        <f>IF(E339&lt;&gt;0,F339/E339*100,)</f>
        <v>0</v>
      </c>
    </row>
    <row r="340" spans="1:8" ht="15">
      <c r="A340" s="37"/>
      <c r="B340" s="38"/>
      <c r="C340" s="38"/>
      <c r="D340" s="39"/>
      <c r="E340" s="39"/>
      <c r="F340" s="83"/>
      <c r="G340" s="68"/>
      <c r="H340" s="68"/>
    </row>
    <row r="341" spans="1:8" ht="36">
      <c r="A341" s="55" t="s">
        <v>53</v>
      </c>
      <c r="B341" s="53" t="s">
        <v>54</v>
      </c>
      <c r="C341" s="54" t="s">
        <v>55</v>
      </c>
      <c r="D341" s="50">
        <f>+D342+D343</f>
        <v>0</v>
      </c>
      <c r="E341" s="50">
        <f>+E342+E343</f>
        <v>0</v>
      </c>
      <c r="F341" s="82">
        <f>+F342+F343</f>
        <v>0</v>
      </c>
      <c r="G341" s="76"/>
      <c r="H341" s="76"/>
    </row>
    <row r="342" spans="1:8" ht="15">
      <c r="A342" s="37">
        <v>440</v>
      </c>
      <c r="B342" s="38"/>
      <c r="C342" s="38" t="s">
        <v>56</v>
      </c>
      <c r="D342" s="39"/>
      <c r="E342" s="39"/>
      <c r="F342" s="83"/>
      <c r="G342" s="68"/>
      <c r="H342" s="68"/>
    </row>
    <row r="343" spans="1:8" ht="15">
      <c r="A343" s="37">
        <v>441</v>
      </c>
      <c r="B343" s="38"/>
      <c r="C343" s="38" t="s">
        <v>57</v>
      </c>
      <c r="D343" s="39"/>
      <c r="E343" s="39"/>
      <c r="F343" s="83"/>
      <c r="G343" s="68"/>
      <c r="H343" s="68"/>
    </row>
    <row r="344" spans="1:8" ht="54">
      <c r="A344" s="32" t="s">
        <v>17</v>
      </c>
      <c r="B344" s="52" t="s">
        <v>58</v>
      </c>
      <c r="C344" s="44" t="s">
        <v>59</v>
      </c>
      <c r="D344" s="51">
        <f>+D330-D341</f>
        <v>105271</v>
      </c>
      <c r="E344" s="51">
        <f>+E330-E341</f>
        <v>105271</v>
      </c>
      <c r="F344" s="85">
        <f>+F330-F341</f>
        <v>51438.959999999992</v>
      </c>
      <c r="G344" s="70">
        <f>IF(D344&lt;&gt;0,F344/D344*100,)</f>
        <v>48.863371678809919</v>
      </c>
      <c r="H344" s="70">
        <f>IF(E344&lt;&gt;0,F344/E344*100,)</f>
        <v>48.863371678809919</v>
      </c>
    </row>
    <row r="345" spans="1:8" ht="72">
      <c r="A345" s="32" t="s">
        <v>17</v>
      </c>
      <c r="B345" s="52" t="s">
        <v>60</v>
      </c>
      <c r="C345" s="44" t="s">
        <v>61</v>
      </c>
      <c r="D345" s="51">
        <f>+D328+D344</f>
        <v>-2530610.6550000012</v>
      </c>
      <c r="E345" s="51">
        <f>+E328+E344</f>
        <v>-2530610.6550000049</v>
      </c>
      <c r="F345" s="85">
        <f>+F328+F344</f>
        <v>-1961496.0300000021</v>
      </c>
      <c r="G345" s="70">
        <f>IF(D345&lt;&gt;0,F345/D345*100,)</f>
        <v>77.510778915139014</v>
      </c>
      <c r="H345" s="70">
        <f>IF(E345&lt;&gt;0,F345/E345*100,)</f>
        <v>77.5107789151389</v>
      </c>
    </row>
    <row r="346" spans="1:8" ht="20.25">
      <c r="A346" s="26" t="s">
        <v>62</v>
      </c>
      <c r="B346" s="27"/>
      <c r="C346" s="27"/>
      <c r="D346" s="31"/>
      <c r="E346" s="31"/>
      <c r="F346" s="88"/>
      <c r="G346" s="75"/>
      <c r="H346" s="75"/>
    </row>
    <row r="347" spans="1:8" ht="18" outlineLevel="1">
      <c r="A347" s="56">
        <v>50</v>
      </c>
      <c r="B347" s="57" t="s">
        <v>63</v>
      </c>
      <c r="C347" s="57" t="s">
        <v>64</v>
      </c>
      <c r="D347" s="50">
        <f>+D348</f>
        <v>2742130.27</v>
      </c>
      <c r="E347" s="50">
        <f>+E348</f>
        <v>2742130.27</v>
      </c>
      <c r="F347" s="82">
        <f>+F348</f>
        <v>2742130.27</v>
      </c>
      <c r="G347" s="66">
        <f>IF(D347&lt;&gt;0,F347/D347*100,)</f>
        <v>100</v>
      </c>
      <c r="H347" s="66">
        <f>IF(E347&lt;&gt;0,F347/E347*100,)</f>
        <v>100</v>
      </c>
    </row>
    <row r="348" spans="1:8" ht="15" outlineLevel="2">
      <c r="A348" s="37">
        <v>500</v>
      </c>
      <c r="B348" s="38"/>
      <c r="C348" s="38" t="s">
        <v>65</v>
      </c>
      <c r="D348" s="39">
        <f t="shared" ref="D348:F349" si="36">D349</f>
        <v>2742130.27</v>
      </c>
      <c r="E348" s="39">
        <f t="shared" si="36"/>
        <v>2742130.27</v>
      </c>
      <c r="F348" s="83">
        <f t="shared" si="36"/>
        <v>2742130.27</v>
      </c>
      <c r="G348" s="67">
        <f>IF(D348&lt;&gt;0,F348/D348*100,)</f>
        <v>100</v>
      </c>
      <c r="H348" s="67">
        <f>IF(E348&lt;&gt;0,F348/E348*100,)</f>
        <v>100</v>
      </c>
    </row>
    <row r="349" spans="1:8" ht="15" outlineLevel="1">
      <c r="A349" s="37">
        <v>5001</v>
      </c>
      <c r="B349" s="38"/>
      <c r="C349" s="38" t="s">
        <v>83</v>
      </c>
      <c r="D349" s="39">
        <f t="shared" si="36"/>
        <v>2742130.27</v>
      </c>
      <c r="E349" s="39">
        <f t="shared" si="36"/>
        <v>2742130.27</v>
      </c>
      <c r="F349" s="83">
        <f t="shared" si="36"/>
        <v>2742130.27</v>
      </c>
      <c r="G349" s="67">
        <f>IF(D349&lt;&gt;0,F349/D349*100,)</f>
        <v>100</v>
      </c>
      <c r="H349" s="67">
        <f>IF(E349&lt;&gt;0,F349/E349*100,)</f>
        <v>100</v>
      </c>
    </row>
    <row r="350" spans="1:8" ht="15">
      <c r="A350" s="37">
        <v>500101</v>
      </c>
      <c r="B350" s="38"/>
      <c r="C350" s="38" t="s">
        <v>84</v>
      </c>
      <c r="D350" s="39">
        <v>2742130.27</v>
      </c>
      <c r="E350" s="39">
        <v>2742130.27</v>
      </c>
      <c r="F350" s="83">
        <v>2742130.27</v>
      </c>
      <c r="G350" s="67">
        <f>IF(D350&lt;&gt;0,F350/D350*100,)</f>
        <v>100</v>
      </c>
      <c r="H350" s="67">
        <f>IF(E350&lt;&gt;0,F350/E350*100,)</f>
        <v>100</v>
      </c>
    </row>
    <row r="351" spans="1:8" ht="15">
      <c r="A351" s="37"/>
      <c r="B351" s="38"/>
      <c r="C351" s="38"/>
      <c r="D351" s="39"/>
      <c r="E351" s="39"/>
      <c r="F351" s="83"/>
      <c r="G351" s="68"/>
      <c r="H351" s="68"/>
    </row>
    <row r="352" spans="1:8" ht="18" outlineLevel="1">
      <c r="A352" s="56">
        <v>55</v>
      </c>
      <c r="B352" s="53" t="s">
        <v>66</v>
      </c>
      <c r="C352" s="57" t="s">
        <v>67</v>
      </c>
      <c r="D352" s="50">
        <f>+D353</f>
        <v>402000</v>
      </c>
      <c r="E352" s="50">
        <f>+E353</f>
        <v>402000</v>
      </c>
      <c r="F352" s="82">
        <f>+F353</f>
        <v>393451.83</v>
      </c>
      <c r="G352" s="66">
        <f>IF(D352&lt;&gt;0,F352/D352*100,)</f>
        <v>97.873589552238812</v>
      </c>
      <c r="H352" s="66">
        <f>IF(E352&lt;&gt;0,F352/E352*100,)</f>
        <v>97.873589552238812</v>
      </c>
    </row>
    <row r="353" spans="1:8" ht="15" outlineLevel="2">
      <c r="A353" s="37">
        <v>550</v>
      </c>
      <c r="B353" s="38"/>
      <c r="C353" s="38" t="s">
        <v>68</v>
      </c>
      <c r="D353" s="39">
        <f t="shared" ref="D353:F354" si="37">D354</f>
        <v>402000</v>
      </c>
      <c r="E353" s="39">
        <f t="shared" si="37"/>
        <v>402000</v>
      </c>
      <c r="F353" s="83">
        <f t="shared" si="37"/>
        <v>393451.83</v>
      </c>
      <c r="G353" s="67">
        <f>IF(D353&lt;&gt;0,F353/D353*100,)</f>
        <v>97.873589552238812</v>
      </c>
      <c r="H353" s="67">
        <f>IF(E353&lt;&gt;0,F353/E353*100,)</f>
        <v>97.873589552238812</v>
      </c>
    </row>
    <row r="354" spans="1:8" ht="15" outlineLevel="1">
      <c r="A354" s="37">
        <v>5501</v>
      </c>
      <c r="B354" s="38"/>
      <c r="C354" s="38" t="s">
        <v>323</v>
      </c>
      <c r="D354" s="39">
        <f t="shared" si="37"/>
        <v>402000</v>
      </c>
      <c r="E354" s="39">
        <f t="shared" si="37"/>
        <v>402000</v>
      </c>
      <c r="F354" s="83">
        <f t="shared" si="37"/>
        <v>393451.83</v>
      </c>
      <c r="G354" s="67">
        <f>IF(D354&lt;&gt;0,F354/D354*100,)</f>
        <v>97.873589552238812</v>
      </c>
      <c r="H354" s="67">
        <f>IF(E354&lt;&gt;0,F354/E354*100,)</f>
        <v>97.873589552238812</v>
      </c>
    </row>
    <row r="355" spans="1:8" ht="15">
      <c r="A355" s="37">
        <v>550101</v>
      </c>
      <c r="B355" s="38"/>
      <c r="C355" s="38" t="s">
        <v>324</v>
      </c>
      <c r="D355" s="39">
        <v>402000</v>
      </c>
      <c r="E355" s="39">
        <v>402000</v>
      </c>
      <c r="F355" s="83">
        <v>393451.83</v>
      </c>
      <c r="G355" s="67">
        <f>IF(D355&lt;&gt;0,F355/D355*100,)</f>
        <v>97.873589552238812</v>
      </c>
      <c r="H355" s="67">
        <f>IF(E355&lt;&gt;0,F355/E355*100,)</f>
        <v>97.873589552238812</v>
      </c>
    </row>
    <row r="356" spans="1:8" ht="15">
      <c r="A356" s="37"/>
      <c r="B356" s="38"/>
      <c r="C356" s="38"/>
      <c r="D356" s="39"/>
      <c r="E356" s="39"/>
      <c r="F356" s="83"/>
      <c r="G356" s="68"/>
      <c r="H356" s="68"/>
    </row>
    <row r="357" spans="1:8" ht="18">
      <c r="A357" s="32" t="s">
        <v>17</v>
      </c>
      <c r="B357" s="52" t="s">
        <v>69</v>
      </c>
      <c r="C357" s="43" t="s">
        <v>70</v>
      </c>
      <c r="D357" s="51">
        <f>+D347-D352</f>
        <v>2340130.27</v>
      </c>
      <c r="E357" s="51">
        <f>+E347-E352</f>
        <v>2340130.27</v>
      </c>
      <c r="F357" s="85">
        <f>+F347-F352</f>
        <v>2348678.44</v>
      </c>
      <c r="G357" s="70">
        <f>IF(D357&lt;&gt;0,F357/D357*100,)</f>
        <v>100.36528607443722</v>
      </c>
      <c r="H357" s="70">
        <f>IF(E357&lt;&gt;0,F357/E357*100,)</f>
        <v>100.36528607443722</v>
      </c>
    </row>
    <row r="358" spans="1:8" ht="54">
      <c r="A358" s="32" t="s">
        <v>17</v>
      </c>
      <c r="B358" s="52" t="s">
        <v>71</v>
      </c>
      <c r="C358" s="44" t="s">
        <v>72</v>
      </c>
      <c r="D358" s="58">
        <f>+D328+D344+D357</f>
        <v>-190480.38500000117</v>
      </c>
      <c r="E358" s="58">
        <f>+E328+E344+E357</f>
        <v>-190480.3850000049</v>
      </c>
      <c r="F358" s="89">
        <f>+F328+F344+F357</f>
        <v>387182.40999999782</v>
      </c>
      <c r="G358" s="77">
        <f>IF(D358&lt;&gt;0,F358/D358*100,)</f>
        <v>-203.2662890722294</v>
      </c>
      <c r="H358" s="77">
        <f>IF(E358&lt;&gt;0,F358/E358*100,)</f>
        <v>-203.26628907222539</v>
      </c>
    </row>
    <row r="359" spans="1:8" ht="31.5">
      <c r="A359" s="32"/>
      <c r="B359" s="36"/>
      <c r="C359" s="45" t="s">
        <v>73</v>
      </c>
      <c r="D359" s="59">
        <v>190480</v>
      </c>
      <c r="E359" s="59">
        <v>190480</v>
      </c>
      <c r="F359" s="90">
        <v>285980.39</v>
      </c>
      <c r="G359" s="78"/>
      <c r="H359" s="78"/>
    </row>
    <row r="360" spans="1:8" ht="22.5" customHeight="1" thickBot="1">
      <c r="A360" s="46"/>
      <c r="B360" s="47"/>
      <c r="C360" s="64" t="s">
        <v>79</v>
      </c>
      <c r="D360" s="60">
        <f>D358+D359</f>
        <v>-0.38500000117346644</v>
      </c>
      <c r="E360" s="60">
        <f>E358+E359</f>
        <v>-0.38500000489875674</v>
      </c>
      <c r="F360" s="91">
        <f>F358+F359</f>
        <v>673162.79999999783</v>
      </c>
      <c r="G360" s="79" t="s">
        <v>25</v>
      </c>
      <c r="H360" s="79" t="s">
        <v>17</v>
      </c>
    </row>
    <row r="361" spans="1:8" ht="15">
      <c r="A361" s="11"/>
      <c r="B361" s="11"/>
      <c r="C361" s="14"/>
      <c r="D361" s="22"/>
      <c r="E361" s="22"/>
      <c r="F361" s="11"/>
      <c r="G361" s="17"/>
      <c r="H361" s="17"/>
    </row>
    <row r="362" spans="1:8" ht="15">
      <c r="A362" s="13"/>
      <c r="B362" s="12"/>
      <c r="C362" s="12"/>
      <c r="D362" s="23"/>
      <c r="E362" s="23"/>
      <c r="F362" s="13"/>
      <c r="G362" s="18"/>
      <c r="H362" s="18"/>
    </row>
    <row r="363" spans="1:8">
      <c r="A363" s="10"/>
      <c r="B363" s="10"/>
      <c r="C363" s="10"/>
      <c r="D363" s="24"/>
      <c r="E363" s="24"/>
      <c r="F363" s="10"/>
      <c r="G363" s="16"/>
      <c r="H363" s="16"/>
    </row>
    <row r="364" spans="1:8">
      <c r="A364" s="10"/>
      <c r="B364" s="10"/>
      <c r="C364" s="10"/>
      <c r="D364" s="24"/>
      <c r="E364" s="24"/>
      <c r="F364" s="10"/>
      <c r="G364" s="16"/>
      <c r="H364" s="16"/>
    </row>
    <row r="365" spans="1:8">
      <c r="A365" s="9"/>
      <c r="B365" s="9"/>
      <c r="C365" s="9"/>
      <c r="D365" s="25"/>
      <c r="E365" s="25"/>
      <c r="F365" s="9"/>
      <c r="G365" s="19"/>
      <c r="H365" s="19"/>
    </row>
    <row r="366" spans="1:8">
      <c r="A366" s="9"/>
      <c r="B366" s="9"/>
      <c r="C366" s="9"/>
      <c r="D366" s="25"/>
      <c r="E366" s="25"/>
      <c r="F366" s="9"/>
      <c r="G366" s="19"/>
      <c r="H366" s="19"/>
    </row>
    <row r="367" spans="1:8">
      <c r="A367" s="9"/>
      <c r="B367" s="9"/>
      <c r="C367" s="9"/>
      <c r="D367" s="25"/>
      <c r="E367" s="25"/>
      <c r="F367" s="9"/>
      <c r="G367" s="19"/>
      <c r="H367" s="19"/>
    </row>
    <row r="368" spans="1:8">
      <c r="A368" s="9"/>
      <c r="B368" s="9"/>
      <c r="C368" s="9"/>
      <c r="D368" s="25"/>
      <c r="E368" s="25"/>
      <c r="F368" s="9"/>
      <c r="G368" s="19"/>
      <c r="H368" s="19"/>
    </row>
    <row r="369" spans="1:8">
      <c r="A369" s="9"/>
      <c r="B369" s="9"/>
      <c r="C369" s="9"/>
      <c r="D369" s="25"/>
      <c r="E369" s="25"/>
      <c r="F369" s="9"/>
      <c r="G369" s="19"/>
      <c r="H369" s="19"/>
    </row>
    <row r="370" spans="1:8">
      <c r="A370" s="9"/>
      <c r="B370" s="9"/>
      <c r="C370" s="9"/>
      <c r="D370" s="25"/>
      <c r="E370" s="25"/>
      <c r="F370" s="9"/>
      <c r="G370" s="19"/>
      <c r="H370" s="19"/>
    </row>
    <row r="371" spans="1:8">
      <c r="A371" s="9"/>
      <c r="B371" s="9"/>
      <c r="C371" s="9"/>
      <c r="D371" s="25"/>
      <c r="E371" s="25"/>
      <c r="F371" s="9"/>
      <c r="G371" s="19"/>
      <c r="H371" s="19"/>
    </row>
    <row r="372" spans="1:8">
      <c r="A372" s="9"/>
      <c r="B372" s="9"/>
      <c r="C372" s="9"/>
      <c r="D372" s="25"/>
      <c r="E372" s="25"/>
      <c r="F372" s="9"/>
      <c r="G372" s="19"/>
      <c r="H372" s="19"/>
    </row>
    <row r="373" spans="1:8">
      <c r="A373" s="9"/>
      <c r="B373" s="9"/>
      <c r="C373" s="9"/>
      <c r="D373" s="25"/>
      <c r="E373" s="25"/>
      <c r="F373" s="9"/>
      <c r="G373" s="19"/>
      <c r="H373" s="19"/>
    </row>
  </sheetData>
  <mergeCells count="2">
    <mergeCell ref="B2:C2"/>
    <mergeCell ref="B1:D1"/>
  </mergeCells>
  <phoneticPr fontId="0" type="noConversion"/>
  <pageMargins left="0.82677165354330717" right="0.74803149606299213" top="0.39370078740157483" bottom="0.78740157480314965" header="0" footer="0.51181102362204722"/>
  <pageSetup paperSize="9" scale="79" firstPageNumber="5" orientation="landscape" useFirstPageNumber="1" r:id="rId1"/>
  <headerFooter alignWithMargins="0">
    <oddFooter>&amp;R&amp;"Arial CE,Krepko"&amp;18&amp;P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Proračun spl. del</vt:lpstr>
      <vt:lpstr>'Proračun spl. del'!Področje_tiskanja</vt:lpstr>
      <vt:lpstr>'Proračun spl. del'!Tiskanje_naslovov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GASILSKA ZVEZA TIŠINA</dc:creator>
  <cp:lastModifiedBy> </cp:lastModifiedBy>
  <cp:lastPrinted>2010-04-06T12:05:39Z</cp:lastPrinted>
  <dcterms:created xsi:type="dcterms:W3CDTF">1999-09-22T06:59:43Z</dcterms:created>
  <dcterms:modified xsi:type="dcterms:W3CDTF">2010-04-06T13:03:54Z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